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<sst xmlns="http://schemas.openxmlformats.org/spreadsheetml/2006/main" count="1007" uniqueCount="143">
  <si>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</si>
  <si>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</si>
  <si>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</si>
  <si>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</si>
  <si>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</si>
  <si>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</si>
  <si>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</si>
  <si>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</si>
  <si>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</si>
  <si>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</si>
  <si>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</si>
  <si>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</si>
  <si>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</si>
  <si>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</si>
  <si>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</si>
  <si>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</si>
  <si>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</si>
  <si>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</si>
  <si>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</si>
  <si>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</si>
  <si>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</si>
  <si>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</si>
  <si>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</si>
  <si>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</si>
  <si>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16</t>
  </si>
  <si>
    <t>50</t>
  </si>
  <si>
    <t>54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</si>
  <si>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</si>
  <si>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</si>
  <si>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</si>
  <si>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</si>
  <si>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</si>
  <si>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</si>
  <si>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</si>
  <si>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</si>
  <si>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</si>
  <si>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</si>
  <si>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</si>
  <si>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</si>
  <si>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</si>
  <si>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17</t>
  </si>
  <si>
    <t>18</t>
  </si>
  <si>
    <t>19</t>
  </si>
  <si>
    <t>20</t>
  </si>
  <si>
    <t>21</t>
  </si>
  <si>
    <t>24</t>
  </si>
  <si>
    <t>26</t>
  </si>
  <si>
    <t>28</t>
  </si>
  <si>
    <t>12,1</t>
  </si>
  <si>
    <t>54,1</t>
  </si>
  <si>
    <t>11,1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</si>
  <si>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</si>
  <si>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</si>
  <si>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Лот 1 Территориальный округ Ломоносоский</t>
  </si>
  <si>
    <t>Г. СУФТИНА ул.</t>
  </si>
  <si>
    <t>СУФТИНА, 1-й прз.</t>
  </si>
  <si>
    <t>ШАБАЛИНА А.О. ул.</t>
  </si>
  <si>
    <t>РОЗЫ ЛЮКСЕМБУРГ ул.</t>
  </si>
  <si>
    <t>СЕВЕРОДВИНСКАЯ ул.</t>
  </si>
  <si>
    <t>РОЗЫ ШАНИНОЙ ул.</t>
  </si>
  <si>
    <t>15, к1</t>
  </si>
  <si>
    <t>23,к.2</t>
  </si>
  <si>
    <t>70, к.3</t>
  </si>
  <si>
    <t>ВОЛОДАРСКОГО ул.</t>
  </si>
  <si>
    <t>ВЫУЧЕЙСКОГО ул.</t>
  </si>
  <si>
    <t>ЛОМОНОСОВА пр.</t>
  </si>
  <si>
    <t>НОВГОРОДСКИЙ пр.</t>
  </si>
  <si>
    <t>СЕРАФИМОВИЧА ул.</t>
  </si>
  <si>
    <t>ОБВОДНЫЙ КАНАЛ пр.</t>
  </si>
  <si>
    <t>ВОДНИКОВ пер.</t>
  </si>
  <si>
    <t>СОВЕТСКИХ КОСМОНАВТОВ пр.</t>
  </si>
  <si>
    <t>УРИЦКОГО ул.</t>
  </si>
  <si>
    <t>ПОМОРСКАЯ ул.</t>
  </si>
  <si>
    <t>РОМАНА КУЛИКОВА ул.</t>
  </si>
  <si>
    <t>43</t>
  </si>
  <si>
    <t>37</t>
  </si>
  <si>
    <t>51</t>
  </si>
  <si>
    <t>31</t>
  </si>
  <si>
    <t>33</t>
  </si>
  <si>
    <t>33,3</t>
  </si>
  <si>
    <t>55</t>
  </si>
  <si>
    <t>59,1</t>
  </si>
  <si>
    <t>101,1</t>
  </si>
  <si>
    <t>101,2</t>
  </si>
  <si>
    <t>66</t>
  </si>
  <si>
    <t>71</t>
  </si>
  <si>
    <t>13,2</t>
  </si>
  <si>
    <t>34</t>
  </si>
  <si>
    <t>48</t>
  </si>
  <si>
    <t>57</t>
  </si>
  <si>
    <t>59</t>
  </si>
  <si>
    <t>67</t>
  </si>
  <si>
    <t>63</t>
  </si>
  <si>
    <t>СТРЕЛКОВАЯ ул.</t>
  </si>
  <si>
    <t>1,2</t>
  </si>
  <si>
    <t>СЕВЕРНОЙ ДВИНЫ наб.</t>
  </si>
  <si>
    <t>77</t>
  </si>
  <si>
    <t>79</t>
  </si>
  <si>
    <t>79,1</t>
  </si>
  <si>
    <t>17,2</t>
  </si>
  <si>
    <t>109</t>
  </si>
  <si>
    <t>32,5</t>
  </si>
  <si>
    <t>32,6</t>
  </si>
  <si>
    <t>7,1</t>
  </si>
  <si>
    <t>7,3</t>
  </si>
  <si>
    <t>9,1</t>
  </si>
  <si>
    <t>КОММУНАЛЬНАЯ ул.</t>
  </si>
  <si>
    <t>ЛЕНИНГРАДСКИЙ пр.</t>
  </si>
  <si>
    <t>ПАВЛА УСОВА ул.</t>
  </si>
  <si>
    <t>38</t>
  </si>
  <si>
    <t>45</t>
  </si>
  <si>
    <t>47</t>
  </si>
  <si>
    <t>53</t>
  </si>
  <si>
    <t>23</t>
  </si>
  <si>
    <t>27</t>
  </si>
  <si>
    <t>33,1</t>
  </si>
  <si>
    <t>33,2</t>
  </si>
  <si>
    <t>33,7</t>
  </si>
  <si>
    <t>73</t>
  </si>
  <si>
    <t>126</t>
  </si>
  <si>
    <t>84</t>
  </si>
  <si>
    <t>103</t>
  </si>
  <si>
    <t>35</t>
  </si>
  <si>
    <t>7,2</t>
  </si>
  <si>
    <t>65,1</t>
  </si>
  <si>
    <t>67,1</t>
  </si>
  <si>
    <t>74,1</t>
  </si>
  <si>
    <t>6,3</t>
  </si>
  <si>
    <t>6,4</t>
  </si>
  <si>
    <t>39</t>
  </si>
  <si>
    <t>52</t>
  </si>
  <si>
    <t>52,1</t>
  </si>
  <si>
    <t>3,2</t>
  </si>
  <si>
    <t>3,3</t>
  </si>
  <si>
    <t>ЧАПАЕВА ул.</t>
  </si>
  <si>
    <t>78</t>
  </si>
  <si>
    <t>90,1</t>
  </si>
  <si>
    <t>98,3</t>
  </si>
  <si>
    <t>70</t>
  </si>
  <si>
    <t>68,2</t>
  </si>
  <si>
    <t>42</t>
  </si>
  <si>
    <t>29</t>
  </si>
  <si>
    <t>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</si>
</sst>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52" applyNumberFormat="1" applyFont="1" applyFill="1" applyBorder="1" applyAlignment="1">
      <alignment horizontal="left" wrapText="1"/>
      <protection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49" fontId="4" fillId="33" borderId="10" xfId="52" applyNumberFormat="1" applyFont="1" applyFill="1" applyBorder="1" applyAlignment="1">
      <alignment horizontal="center" wrapText="1"/>
      <protection/>
    </xf>
    <xf numFmtId="1" fontId="0" fillId="33" borderId="0" xfId="0" applyNumberFormat="1" applyFont="1" applyFill="1" applyAlignment="1">
      <alignment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7"/>
  <sheetViews>
    <sheetView tabSelected="1" zoomScale="82" zoomScaleNormal="82" zoomScaleSheetLayoutView="100" zoomScalePageLayoutView="34" workbookViewId="0" topLeftCell="AP2">
      <selection activeCell="BW2" sqref="BW1:BW1638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1.25390625" style="1" customWidth="1"/>
    <col min="9" max="18" width="11.125" style="1" bestFit="1" customWidth="1"/>
    <col min="19" max="56" width="9.125" style="1" customWidth="1"/>
    <col min="57" max="57" width="12.125" style="1" customWidth="1"/>
    <col min="58" max="58" width="11.00390625" style="1" customWidth="1"/>
    <col min="59" max="59" width="11.75390625" style="1" customWidth="1"/>
    <col min="60" max="60" width="12.625" style="1" customWidth="1"/>
    <col min="61" max="66" width="9.125" style="1" customWidth="1"/>
    <col min="67" max="67" width="11.625" style="1" customWidth="1"/>
    <col min="68" max="97" width="9.125" style="1" customWidth="1"/>
    <col min="98" max="99" width="11.125" style="1" bestFit="1" customWidth="1"/>
    <col min="100" max="100" width="10.00390625" style="1" customWidth="1"/>
    <col min="101" max="101" width="11.625" style="1" customWidth="1"/>
    <col min="102" max="102" width="12.00390625" style="1" customWidth="1"/>
    <col min="103" max="103" width="11.00390625" style="1" customWidth="1"/>
    <col min="104" max="104" width="10.75390625" style="1" customWidth="1"/>
    <col min="105" max="105" width="9.125" style="1" customWidth="1"/>
    <col min="106" max="106" width="10.875" style="1" customWidth="1"/>
    <col min="107" max="16384" width="9.125" style="1" customWidth="1"/>
  </cols>
  <sheetData>
    <row r="1" spans="2:98" s="5" customFormat="1" ht="27" customHeight="1">
      <c r="B1" s="6"/>
      <c r="C1" s="46" t="s">
        <v>51</v>
      </c>
      <c r="D1" s="46"/>
      <c r="E1" s="46"/>
      <c r="F1" s="46"/>
      <c r="G1" s="9"/>
      <c r="CT1" s="9"/>
    </row>
    <row r="2" spans="2:98" s="5" customFormat="1" ht="41.25" customHeight="1">
      <c r="B2" s="7"/>
      <c r="C2" s="46" t="s">
        <v>52</v>
      </c>
      <c r="D2" s="46"/>
      <c r="E2" s="46"/>
      <c r="F2" s="46"/>
      <c r="G2" s="35"/>
      <c r="CT2" s="9"/>
    </row>
    <row r="3" spans="1:2" s="8" customFormat="1" ht="63" customHeight="1">
      <c r="A3" s="47" t="s">
        <v>21</v>
      </c>
      <c r="B3" s="47"/>
    </row>
    <row r="4" spans="1:2" s="5" customFormat="1" ht="18.75" customHeight="1">
      <c r="A4" s="50" t="s">
        <v>53</v>
      </c>
      <c r="B4" s="50"/>
    </row>
    <row r="5" spans="1:110" s="9" customFormat="1" ht="39" customHeight="1">
      <c r="A5" s="48" t="s">
        <v>7</v>
      </c>
      <c r="B5" s="49" t="s">
        <v>8</v>
      </c>
      <c r="C5" s="38" t="s">
        <v>54</v>
      </c>
      <c r="D5" s="38" t="s">
        <v>54</v>
      </c>
      <c r="E5" s="38" t="s">
        <v>55</v>
      </c>
      <c r="F5" s="38" t="s">
        <v>55</v>
      </c>
      <c r="G5" s="38" t="s">
        <v>55</v>
      </c>
      <c r="H5" s="38" t="s">
        <v>56</v>
      </c>
      <c r="I5" s="38" t="s">
        <v>57</v>
      </c>
      <c r="J5" s="38" t="s">
        <v>57</v>
      </c>
      <c r="K5" s="38" t="s">
        <v>58</v>
      </c>
      <c r="L5" s="38" t="s">
        <v>59</v>
      </c>
      <c r="M5" s="38" t="s">
        <v>63</v>
      </c>
      <c r="N5" s="38" t="s">
        <v>64</v>
      </c>
      <c r="O5" s="38" t="s">
        <v>64</v>
      </c>
      <c r="P5" s="38" t="s">
        <v>65</v>
      </c>
      <c r="Q5" s="38" t="s">
        <v>65</v>
      </c>
      <c r="R5" s="38" t="s">
        <v>65</v>
      </c>
      <c r="S5" s="38" t="s">
        <v>65</v>
      </c>
      <c r="T5" s="38" t="s">
        <v>65</v>
      </c>
      <c r="U5" s="38" t="s">
        <v>66</v>
      </c>
      <c r="V5" s="38" t="s">
        <v>66</v>
      </c>
      <c r="W5" s="38" t="s">
        <v>67</v>
      </c>
      <c r="X5" s="38" t="s">
        <v>67</v>
      </c>
      <c r="Y5" s="38" t="s">
        <v>68</v>
      </c>
      <c r="Z5" s="38" t="s">
        <v>68</v>
      </c>
      <c r="AA5" s="38" t="s">
        <v>69</v>
      </c>
      <c r="AB5" s="38" t="s">
        <v>57</v>
      </c>
      <c r="AC5" s="38" t="s">
        <v>57</v>
      </c>
      <c r="AD5" s="38" t="s">
        <v>57</v>
      </c>
      <c r="AE5" s="38" t="s">
        <v>57</v>
      </c>
      <c r="AF5" s="38" t="s">
        <v>57</v>
      </c>
      <c r="AG5" s="38" t="s">
        <v>57</v>
      </c>
      <c r="AH5" s="38" t="s">
        <v>58</v>
      </c>
      <c r="AI5" s="38" t="s">
        <v>70</v>
      </c>
      <c r="AJ5" s="38" t="s">
        <v>70</v>
      </c>
      <c r="AK5" s="38" t="s">
        <v>71</v>
      </c>
      <c r="AL5" s="38" t="s">
        <v>71</v>
      </c>
      <c r="AM5" s="38" t="s">
        <v>72</v>
      </c>
      <c r="AN5" s="38" t="s">
        <v>73</v>
      </c>
      <c r="AO5" s="38" t="s">
        <v>73</v>
      </c>
      <c r="AP5" s="38" t="s">
        <v>69</v>
      </c>
      <c r="AQ5" s="38" t="s">
        <v>93</v>
      </c>
      <c r="AR5" s="38" t="s">
        <v>63</v>
      </c>
      <c r="AS5" s="38" t="s">
        <v>63</v>
      </c>
      <c r="AT5" s="38" t="s">
        <v>63</v>
      </c>
      <c r="AU5" s="38" t="s">
        <v>63</v>
      </c>
      <c r="AV5" s="38" t="s">
        <v>65</v>
      </c>
      <c r="AW5" s="38" t="s">
        <v>65</v>
      </c>
      <c r="AX5" s="38" t="s">
        <v>95</v>
      </c>
      <c r="AY5" s="38" t="s">
        <v>95</v>
      </c>
      <c r="AZ5" s="38" t="s">
        <v>58</v>
      </c>
      <c r="BA5" s="38" t="s">
        <v>58</v>
      </c>
      <c r="BB5" s="38" t="s">
        <v>58</v>
      </c>
      <c r="BC5" s="38" t="s">
        <v>71</v>
      </c>
      <c r="BD5" s="38" t="s">
        <v>73</v>
      </c>
      <c r="BE5" s="38" t="s">
        <v>63</v>
      </c>
      <c r="BF5" s="38" t="s">
        <v>64</v>
      </c>
      <c r="BG5" s="38" t="s">
        <v>64</v>
      </c>
      <c r="BH5" s="38" t="s">
        <v>64</v>
      </c>
      <c r="BI5" s="38" t="s">
        <v>64</v>
      </c>
      <c r="BJ5" s="38" t="s">
        <v>65</v>
      </c>
      <c r="BK5" s="38" t="s">
        <v>65</v>
      </c>
      <c r="BL5" s="38" t="s">
        <v>65</v>
      </c>
      <c r="BM5" s="38" t="s">
        <v>65</v>
      </c>
      <c r="BN5" s="38" t="s">
        <v>65</v>
      </c>
      <c r="BO5" s="38" t="s">
        <v>65</v>
      </c>
      <c r="BP5" s="38" t="s">
        <v>65</v>
      </c>
      <c r="BQ5" s="38" t="s">
        <v>65</v>
      </c>
      <c r="BR5" s="38" t="s">
        <v>65</v>
      </c>
      <c r="BS5" s="38" t="s">
        <v>66</v>
      </c>
      <c r="BT5" s="38" t="s">
        <v>66</v>
      </c>
      <c r="BU5" s="38" t="s">
        <v>66</v>
      </c>
      <c r="BV5" s="38" t="s">
        <v>67</v>
      </c>
      <c r="BW5" s="38" t="s">
        <v>67</v>
      </c>
      <c r="BX5" s="38" t="s">
        <v>67</v>
      </c>
      <c r="BY5" s="38" t="s">
        <v>67</v>
      </c>
      <c r="BZ5" s="38" t="s">
        <v>95</v>
      </c>
      <c r="CA5" s="38" t="s">
        <v>95</v>
      </c>
      <c r="CB5" s="38" t="s">
        <v>70</v>
      </c>
      <c r="CC5" s="38" t="s">
        <v>70</v>
      </c>
      <c r="CD5" s="38" t="s">
        <v>70</v>
      </c>
      <c r="CE5" s="38" t="s">
        <v>70</v>
      </c>
      <c r="CF5" s="38" t="s">
        <v>71</v>
      </c>
      <c r="CG5" s="38" t="s">
        <v>71</v>
      </c>
      <c r="CH5" s="38" t="s">
        <v>71</v>
      </c>
      <c r="CI5" s="38" t="s">
        <v>71</v>
      </c>
      <c r="CJ5" s="38" t="s">
        <v>71</v>
      </c>
      <c r="CK5" s="38" t="s">
        <v>71</v>
      </c>
      <c r="CL5" s="38" t="s">
        <v>71</v>
      </c>
      <c r="CM5" s="38" t="s">
        <v>71</v>
      </c>
      <c r="CN5" s="38" t="s">
        <v>71</v>
      </c>
      <c r="CO5" s="38" t="s">
        <v>72</v>
      </c>
      <c r="CP5" s="38" t="s">
        <v>72</v>
      </c>
      <c r="CQ5" s="38" t="s">
        <v>106</v>
      </c>
      <c r="CR5" s="38" t="s">
        <v>107</v>
      </c>
      <c r="CS5" s="38" t="s">
        <v>108</v>
      </c>
      <c r="CT5" s="38" t="s">
        <v>73</v>
      </c>
      <c r="CU5" s="38" t="s">
        <v>73</v>
      </c>
      <c r="CV5" s="38" t="s">
        <v>73</v>
      </c>
      <c r="CW5" s="38" t="s">
        <v>63</v>
      </c>
      <c r="CX5" s="38" t="s">
        <v>66</v>
      </c>
      <c r="CY5" s="38" t="s">
        <v>71</v>
      </c>
      <c r="CZ5" s="38" t="s">
        <v>66</v>
      </c>
      <c r="DA5" s="38" t="s">
        <v>66</v>
      </c>
      <c r="DB5" s="38" t="s">
        <v>68</v>
      </c>
      <c r="DC5" s="38" t="s">
        <v>70</v>
      </c>
      <c r="DD5" s="38" t="s">
        <v>72</v>
      </c>
      <c r="DE5" s="38" t="s">
        <v>57</v>
      </c>
      <c r="DF5" s="38" t="s">
        <v>134</v>
      </c>
    </row>
    <row r="6" spans="1:110" s="9" customFormat="1" ht="27" customHeight="1">
      <c r="A6" s="48"/>
      <c r="B6" s="49"/>
      <c r="C6" s="38" t="s">
        <v>60</v>
      </c>
      <c r="D6" s="38" t="s">
        <v>60</v>
      </c>
      <c r="E6" s="31" t="s">
        <v>34</v>
      </c>
      <c r="F6" s="31" t="s">
        <v>36</v>
      </c>
      <c r="G6" s="31" t="s">
        <v>37</v>
      </c>
      <c r="H6" s="31" t="s">
        <v>61</v>
      </c>
      <c r="I6" s="31" t="s">
        <v>48</v>
      </c>
      <c r="J6" s="31" t="s">
        <v>62</v>
      </c>
      <c r="K6" s="31" t="s">
        <v>28</v>
      </c>
      <c r="L6" s="31" t="s">
        <v>27</v>
      </c>
      <c r="M6" s="32" t="s">
        <v>74</v>
      </c>
      <c r="N6" s="32" t="s">
        <v>75</v>
      </c>
      <c r="O6" s="32" t="s">
        <v>76</v>
      </c>
      <c r="P6" s="32" t="s">
        <v>77</v>
      </c>
      <c r="Q6" s="32" t="s">
        <v>78</v>
      </c>
      <c r="R6" s="32" t="s">
        <v>79</v>
      </c>
      <c r="S6" s="32" t="s">
        <v>80</v>
      </c>
      <c r="T6" s="32" t="s">
        <v>81</v>
      </c>
      <c r="U6" s="32" t="s">
        <v>82</v>
      </c>
      <c r="V6" s="32" t="s">
        <v>83</v>
      </c>
      <c r="W6" s="32" t="s">
        <v>84</v>
      </c>
      <c r="X6" s="32" t="s">
        <v>85</v>
      </c>
      <c r="Y6" s="32" t="s">
        <v>50</v>
      </c>
      <c r="Z6" s="32" t="s">
        <v>86</v>
      </c>
      <c r="AA6" s="32" t="s">
        <v>28</v>
      </c>
      <c r="AB6" s="32" t="s">
        <v>87</v>
      </c>
      <c r="AC6" s="32" t="s">
        <v>88</v>
      </c>
      <c r="AD6" s="32" t="s">
        <v>25</v>
      </c>
      <c r="AE6" s="32" t="s">
        <v>89</v>
      </c>
      <c r="AF6" s="32" t="s">
        <v>90</v>
      </c>
      <c r="AG6" s="32" t="s">
        <v>91</v>
      </c>
      <c r="AH6" s="32" t="s">
        <v>46</v>
      </c>
      <c r="AI6" s="38">
        <v>37.2</v>
      </c>
      <c r="AJ6" s="38">
        <v>64</v>
      </c>
      <c r="AK6" s="38">
        <v>6.2</v>
      </c>
      <c r="AL6" s="38">
        <v>37</v>
      </c>
      <c r="AM6" s="32" t="s">
        <v>92</v>
      </c>
      <c r="AN6" s="38">
        <v>1</v>
      </c>
      <c r="AO6" s="38">
        <v>3.1</v>
      </c>
      <c r="AP6" s="32" t="s">
        <v>30</v>
      </c>
      <c r="AQ6" s="30" t="s">
        <v>94</v>
      </c>
      <c r="AR6" s="32" t="s">
        <v>26</v>
      </c>
      <c r="AS6" s="32" t="s">
        <v>96</v>
      </c>
      <c r="AT6" s="32" t="s">
        <v>97</v>
      </c>
      <c r="AU6" s="32" t="s">
        <v>98</v>
      </c>
      <c r="AV6" s="32" t="s">
        <v>99</v>
      </c>
      <c r="AW6" s="32" t="s">
        <v>100</v>
      </c>
      <c r="AX6" s="32" t="s">
        <v>101</v>
      </c>
      <c r="AY6" s="32" t="s">
        <v>102</v>
      </c>
      <c r="AZ6" s="32" t="s">
        <v>103</v>
      </c>
      <c r="BA6" s="32" t="s">
        <v>104</v>
      </c>
      <c r="BB6" s="32" t="s">
        <v>105</v>
      </c>
      <c r="BC6" s="32" t="s">
        <v>87</v>
      </c>
      <c r="BD6" s="32" t="s">
        <v>29</v>
      </c>
      <c r="BE6" s="32" t="s">
        <v>109</v>
      </c>
      <c r="BF6" s="32" t="s">
        <v>110</v>
      </c>
      <c r="BG6" s="32" t="s">
        <v>111</v>
      </c>
      <c r="BH6" s="32" t="s">
        <v>112</v>
      </c>
      <c r="BI6" s="32" t="s">
        <v>26</v>
      </c>
      <c r="BJ6" s="32" t="s">
        <v>44</v>
      </c>
      <c r="BK6" s="32" t="s">
        <v>113</v>
      </c>
      <c r="BL6" s="32" t="s">
        <v>114</v>
      </c>
      <c r="BM6" s="32" t="s">
        <v>115</v>
      </c>
      <c r="BN6" s="32" t="s">
        <v>116</v>
      </c>
      <c r="BO6" s="32" t="s">
        <v>117</v>
      </c>
      <c r="BP6" s="32" t="s">
        <v>89</v>
      </c>
      <c r="BQ6" s="32" t="s">
        <v>118</v>
      </c>
      <c r="BR6" s="32" t="s">
        <v>119</v>
      </c>
      <c r="BS6" s="32" t="s">
        <v>49</v>
      </c>
      <c r="BT6" s="32" t="s">
        <v>120</v>
      </c>
      <c r="BU6" s="32" t="s">
        <v>121</v>
      </c>
      <c r="BV6" s="32" t="s">
        <v>23</v>
      </c>
      <c r="BW6" s="32" t="s">
        <v>114</v>
      </c>
      <c r="BX6" s="32" t="s">
        <v>78</v>
      </c>
      <c r="BY6" s="32" t="s">
        <v>122</v>
      </c>
      <c r="BZ6" s="32" t="s">
        <v>123</v>
      </c>
      <c r="CA6" s="32" t="s">
        <v>33</v>
      </c>
      <c r="CB6" s="32" t="s">
        <v>124</v>
      </c>
      <c r="CC6" s="32" t="s">
        <v>125</v>
      </c>
      <c r="CD6" s="32" t="s">
        <v>126</v>
      </c>
      <c r="CE6" s="32" t="s">
        <v>97</v>
      </c>
      <c r="CF6" s="32" t="s">
        <v>27</v>
      </c>
      <c r="CG6" s="32" t="s">
        <v>28</v>
      </c>
      <c r="CH6" s="32" t="s">
        <v>29</v>
      </c>
      <c r="CI6" s="32" t="s">
        <v>31</v>
      </c>
      <c r="CJ6" s="32" t="s">
        <v>127</v>
      </c>
      <c r="CK6" s="32" t="s">
        <v>128</v>
      </c>
      <c r="CL6" s="32" t="s">
        <v>23</v>
      </c>
      <c r="CM6" s="32" t="s">
        <v>122</v>
      </c>
      <c r="CN6" s="32" t="s">
        <v>129</v>
      </c>
      <c r="CO6" s="32" t="s">
        <v>130</v>
      </c>
      <c r="CP6" s="32" t="s">
        <v>131</v>
      </c>
      <c r="CQ6" s="32" t="s">
        <v>27</v>
      </c>
      <c r="CR6" s="32" t="s">
        <v>36</v>
      </c>
      <c r="CS6" s="32" t="s">
        <v>30</v>
      </c>
      <c r="CT6" s="32" t="s">
        <v>28</v>
      </c>
      <c r="CU6" s="32" t="s">
        <v>132</v>
      </c>
      <c r="CV6" s="32" t="s">
        <v>133</v>
      </c>
      <c r="CW6" s="32" t="s">
        <v>110</v>
      </c>
      <c r="CX6" s="36" t="s">
        <v>135</v>
      </c>
      <c r="CY6" s="36" t="s">
        <v>45</v>
      </c>
      <c r="CZ6" s="36" t="s">
        <v>136</v>
      </c>
      <c r="DA6" s="36" t="s">
        <v>137</v>
      </c>
      <c r="DB6" s="36" t="s">
        <v>129</v>
      </c>
      <c r="DC6" s="36" t="s">
        <v>138</v>
      </c>
      <c r="DD6" s="36" t="s">
        <v>139</v>
      </c>
      <c r="DE6" s="36" t="s">
        <v>140</v>
      </c>
      <c r="DF6" s="36" t="s">
        <v>30</v>
      </c>
    </row>
    <row r="7" spans="1:110" s="5" customFormat="1" ht="18.75" customHeight="1">
      <c r="A7" s="10"/>
      <c r="B7" s="10" t="s">
        <v>9</v>
      </c>
      <c r="C7" s="39">
        <v>574.1</v>
      </c>
      <c r="D7" s="40">
        <v>542.3</v>
      </c>
      <c r="E7" s="40">
        <v>515.6</v>
      </c>
      <c r="F7" s="40">
        <v>512.7</v>
      </c>
      <c r="G7" s="40">
        <v>509.1</v>
      </c>
      <c r="H7" s="40">
        <v>469.9</v>
      </c>
      <c r="I7" s="40">
        <v>222.2</v>
      </c>
      <c r="J7" s="40">
        <v>414.7</v>
      </c>
      <c r="K7" s="40">
        <v>555.5</v>
      </c>
      <c r="L7" s="40">
        <v>304.4</v>
      </c>
      <c r="M7" s="41">
        <v>376.4</v>
      </c>
      <c r="N7" s="41">
        <v>561.1</v>
      </c>
      <c r="O7" s="41">
        <v>483.9</v>
      </c>
      <c r="P7" s="41">
        <v>335.4</v>
      </c>
      <c r="Q7" s="41">
        <v>340.5</v>
      </c>
      <c r="R7" s="41">
        <v>214.3</v>
      </c>
      <c r="S7" s="41">
        <v>402.1</v>
      </c>
      <c r="T7" s="41">
        <v>412.3</v>
      </c>
      <c r="U7" s="41">
        <v>512.3</v>
      </c>
      <c r="V7" s="41">
        <v>593.7</v>
      </c>
      <c r="W7" s="41">
        <v>810.3</v>
      </c>
      <c r="X7" s="41">
        <v>549.4</v>
      </c>
      <c r="Y7" s="41">
        <v>442.1</v>
      </c>
      <c r="Z7" s="41">
        <v>380.6</v>
      </c>
      <c r="AA7" s="41">
        <v>558.3</v>
      </c>
      <c r="AB7" s="41">
        <v>714.5</v>
      </c>
      <c r="AC7" s="41">
        <v>466.7</v>
      </c>
      <c r="AD7" s="41">
        <v>436</v>
      </c>
      <c r="AE7" s="41">
        <v>962.6</v>
      </c>
      <c r="AF7" s="41">
        <v>966.8</v>
      </c>
      <c r="AG7" s="41">
        <v>491.1</v>
      </c>
      <c r="AH7" s="41">
        <v>248.3</v>
      </c>
      <c r="AI7" s="41">
        <v>554.2</v>
      </c>
      <c r="AJ7" s="41">
        <v>235.2</v>
      </c>
      <c r="AK7" s="41">
        <v>321.8</v>
      </c>
      <c r="AL7" s="41">
        <v>580.2</v>
      </c>
      <c r="AM7" s="41">
        <v>499.7</v>
      </c>
      <c r="AN7" s="41">
        <v>423.5</v>
      </c>
      <c r="AO7" s="41">
        <v>433.6</v>
      </c>
      <c r="AP7" s="41">
        <v>429.3</v>
      </c>
      <c r="AQ7" s="42">
        <v>209.2</v>
      </c>
      <c r="AR7" s="43">
        <v>1146.3</v>
      </c>
      <c r="AS7" s="43">
        <v>397.1</v>
      </c>
      <c r="AT7" s="43">
        <v>468.3</v>
      </c>
      <c r="AU7" s="43">
        <v>516.5</v>
      </c>
      <c r="AV7" s="43">
        <v>462.7</v>
      </c>
      <c r="AW7" s="43">
        <v>381.6</v>
      </c>
      <c r="AX7" s="43">
        <v>432.3</v>
      </c>
      <c r="AY7" s="43">
        <v>454</v>
      </c>
      <c r="AZ7" s="43">
        <v>552.3</v>
      </c>
      <c r="BA7" s="43">
        <v>624.5</v>
      </c>
      <c r="BB7" s="43">
        <v>617.4</v>
      </c>
      <c r="BC7" s="43">
        <v>633</v>
      </c>
      <c r="BD7" s="43">
        <v>878.6</v>
      </c>
      <c r="BE7" s="44">
        <v>276.3</v>
      </c>
      <c r="BF7" s="44">
        <v>529.2</v>
      </c>
      <c r="BG7" s="44">
        <v>492.4</v>
      </c>
      <c r="BH7" s="44">
        <v>901.6</v>
      </c>
      <c r="BI7" s="44">
        <v>647.1</v>
      </c>
      <c r="BJ7" s="44">
        <v>508.9</v>
      </c>
      <c r="BK7" s="44">
        <v>514.1</v>
      </c>
      <c r="BL7" s="44">
        <v>640.2</v>
      </c>
      <c r="BM7" s="44">
        <v>241</v>
      </c>
      <c r="BN7" s="44">
        <v>243.7</v>
      </c>
      <c r="BO7" s="44">
        <v>229.5</v>
      </c>
      <c r="BP7" s="44">
        <v>409.8</v>
      </c>
      <c r="BQ7" s="44">
        <v>517.1</v>
      </c>
      <c r="BR7" s="44">
        <v>883.5</v>
      </c>
      <c r="BS7" s="44">
        <v>640</v>
      </c>
      <c r="BT7" s="44">
        <v>548.4</v>
      </c>
      <c r="BU7" s="44">
        <v>504.5</v>
      </c>
      <c r="BV7" s="44">
        <v>445.8</v>
      </c>
      <c r="BW7" s="44">
        <v>226.6</v>
      </c>
      <c r="BX7" s="44">
        <v>562.9</v>
      </c>
      <c r="BY7" s="44">
        <v>480.9</v>
      </c>
      <c r="BZ7" s="44">
        <v>443.1</v>
      </c>
      <c r="CA7" s="44">
        <v>250.9</v>
      </c>
      <c r="CB7" s="44">
        <v>186.6</v>
      </c>
      <c r="CC7" s="44">
        <v>235.7</v>
      </c>
      <c r="CD7" s="44">
        <v>543.9</v>
      </c>
      <c r="CE7" s="44">
        <v>323.5</v>
      </c>
      <c r="CF7" s="44">
        <v>798.4</v>
      </c>
      <c r="CG7" s="44">
        <v>729</v>
      </c>
      <c r="CH7" s="44">
        <v>599.8</v>
      </c>
      <c r="CI7" s="44">
        <v>321</v>
      </c>
      <c r="CJ7" s="44">
        <v>502</v>
      </c>
      <c r="CK7" s="44">
        <v>445.6</v>
      </c>
      <c r="CL7" s="44">
        <v>545.7</v>
      </c>
      <c r="CM7" s="44">
        <v>565.1</v>
      </c>
      <c r="CN7" s="44">
        <v>883.5</v>
      </c>
      <c r="CO7" s="44">
        <v>333.9</v>
      </c>
      <c r="CP7" s="44">
        <v>287.2</v>
      </c>
      <c r="CQ7" s="44">
        <v>949.4</v>
      </c>
      <c r="CR7" s="44">
        <v>486.7</v>
      </c>
      <c r="CS7" s="44">
        <v>489.1</v>
      </c>
      <c r="CT7" s="44">
        <v>427.8</v>
      </c>
      <c r="CU7" s="44">
        <v>436.3</v>
      </c>
      <c r="CV7" s="44">
        <v>437.4</v>
      </c>
      <c r="CW7" s="44">
        <v>779.8</v>
      </c>
      <c r="CX7" s="45">
        <v>271.1</v>
      </c>
      <c r="CY7" s="45">
        <v>239.4</v>
      </c>
      <c r="CZ7" s="45">
        <v>385.9</v>
      </c>
      <c r="DA7" s="45">
        <v>220.2</v>
      </c>
      <c r="DB7" s="45">
        <v>315.4</v>
      </c>
      <c r="DC7" s="45">
        <v>209.3</v>
      </c>
      <c r="DD7" s="45">
        <v>340.9</v>
      </c>
      <c r="DE7" s="45">
        <v>213.9</v>
      </c>
      <c r="DF7" s="45">
        <v>1010.4</v>
      </c>
    </row>
    <row r="8" spans="1:110" s="5" customFormat="1" ht="18.75" customHeight="1" thickBot="1">
      <c r="A8" s="10"/>
      <c r="B8" s="10" t="s">
        <v>10</v>
      </c>
      <c r="C8" s="39">
        <v>574.1</v>
      </c>
      <c r="D8" s="40">
        <v>542.3</v>
      </c>
      <c r="E8" s="40">
        <v>515.6</v>
      </c>
      <c r="F8" s="40">
        <v>512.7</v>
      </c>
      <c r="G8" s="40">
        <v>509.1</v>
      </c>
      <c r="H8" s="40">
        <v>469.9</v>
      </c>
      <c r="I8" s="40">
        <v>222.2</v>
      </c>
      <c r="J8" s="40">
        <v>414.7</v>
      </c>
      <c r="K8" s="40">
        <v>555.5</v>
      </c>
      <c r="L8" s="40">
        <v>304.4</v>
      </c>
      <c r="M8" s="41">
        <v>376.4</v>
      </c>
      <c r="N8" s="41">
        <v>561.1</v>
      </c>
      <c r="O8" s="41">
        <v>483.9</v>
      </c>
      <c r="P8" s="41">
        <v>335.4</v>
      </c>
      <c r="Q8" s="41">
        <v>340.5</v>
      </c>
      <c r="R8" s="41">
        <v>214.3</v>
      </c>
      <c r="S8" s="41">
        <v>402.1</v>
      </c>
      <c r="T8" s="41">
        <v>412.3</v>
      </c>
      <c r="U8" s="41">
        <v>512.3</v>
      </c>
      <c r="V8" s="41">
        <v>593.7</v>
      </c>
      <c r="W8" s="41">
        <v>810.3</v>
      </c>
      <c r="X8" s="41">
        <v>549.4</v>
      </c>
      <c r="Y8" s="41">
        <v>442.1</v>
      </c>
      <c r="Z8" s="41">
        <v>380.6</v>
      </c>
      <c r="AA8" s="41">
        <v>558.3</v>
      </c>
      <c r="AB8" s="41">
        <v>714.5</v>
      </c>
      <c r="AC8" s="41">
        <v>466.7</v>
      </c>
      <c r="AD8" s="41">
        <v>436</v>
      </c>
      <c r="AE8" s="41">
        <v>962.6</v>
      </c>
      <c r="AF8" s="41">
        <v>966.8</v>
      </c>
      <c r="AG8" s="41">
        <v>491.1</v>
      </c>
      <c r="AH8" s="41">
        <v>248.3</v>
      </c>
      <c r="AI8" s="41">
        <v>554.2</v>
      </c>
      <c r="AJ8" s="41">
        <v>235.2</v>
      </c>
      <c r="AK8" s="41">
        <v>321.8</v>
      </c>
      <c r="AL8" s="41">
        <v>580.2</v>
      </c>
      <c r="AM8" s="41">
        <v>499.7</v>
      </c>
      <c r="AN8" s="41">
        <v>423.5</v>
      </c>
      <c r="AO8" s="41">
        <v>433.6</v>
      </c>
      <c r="AP8" s="41">
        <v>429.3</v>
      </c>
      <c r="AQ8" s="42">
        <v>209.2</v>
      </c>
      <c r="AR8" s="43">
        <v>1146.3</v>
      </c>
      <c r="AS8" s="43">
        <v>397.1</v>
      </c>
      <c r="AT8" s="43">
        <v>468.3</v>
      </c>
      <c r="AU8" s="43">
        <v>516.5</v>
      </c>
      <c r="AV8" s="43">
        <v>462.7</v>
      </c>
      <c r="AW8" s="43">
        <v>381.6</v>
      </c>
      <c r="AX8" s="43">
        <v>432.3</v>
      </c>
      <c r="AY8" s="43">
        <v>454</v>
      </c>
      <c r="AZ8" s="43">
        <v>552.3</v>
      </c>
      <c r="BA8" s="43">
        <v>624.5</v>
      </c>
      <c r="BB8" s="43">
        <v>617.4</v>
      </c>
      <c r="BC8" s="43">
        <v>633</v>
      </c>
      <c r="BD8" s="43">
        <v>878.6</v>
      </c>
      <c r="BE8" s="44">
        <v>276.3</v>
      </c>
      <c r="BF8" s="44">
        <v>529.2</v>
      </c>
      <c r="BG8" s="44">
        <v>492.4</v>
      </c>
      <c r="BH8" s="44">
        <v>901.6</v>
      </c>
      <c r="BI8" s="44">
        <v>647.1</v>
      </c>
      <c r="BJ8" s="44">
        <v>508.9</v>
      </c>
      <c r="BK8" s="44">
        <v>514.1</v>
      </c>
      <c r="BL8" s="44">
        <v>640.2</v>
      </c>
      <c r="BM8" s="44">
        <v>241</v>
      </c>
      <c r="BN8" s="44">
        <v>243.7</v>
      </c>
      <c r="BO8" s="44">
        <v>229.5</v>
      </c>
      <c r="BP8" s="44">
        <v>409.8</v>
      </c>
      <c r="BQ8" s="44">
        <v>517.1</v>
      </c>
      <c r="BR8" s="44">
        <v>883.5</v>
      </c>
      <c r="BS8" s="44">
        <v>640</v>
      </c>
      <c r="BT8" s="44">
        <v>548.4</v>
      </c>
      <c r="BU8" s="44">
        <v>504.5</v>
      </c>
      <c r="BV8" s="44">
        <v>445.8</v>
      </c>
      <c r="BW8" s="44">
        <v>226.6</v>
      </c>
      <c r="BX8" s="44">
        <v>562.9</v>
      </c>
      <c r="BY8" s="44">
        <v>480.9</v>
      </c>
      <c r="BZ8" s="44">
        <v>443.1</v>
      </c>
      <c r="CA8" s="44">
        <v>250.9</v>
      </c>
      <c r="CB8" s="44">
        <v>186.6</v>
      </c>
      <c r="CC8" s="44">
        <v>235.7</v>
      </c>
      <c r="CD8" s="44">
        <v>543.9</v>
      </c>
      <c r="CE8" s="44">
        <v>323.5</v>
      </c>
      <c r="CF8" s="44">
        <v>798.4</v>
      </c>
      <c r="CG8" s="44">
        <v>729</v>
      </c>
      <c r="CH8" s="44">
        <v>599.8</v>
      </c>
      <c r="CI8" s="44">
        <v>321</v>
      </c>
      <c r="CJ8" s="44">
        <v>502</v>
      </c>
      <c r="CK8" s="44">
        <v>445.6</v>
      </c>
      <c r="CL8" s="44">
        <v>545.7</v>
      </c>
      <c r="CM8" s="44">
        <v>565.1</v>
      </c>
      <c r="CN8" s="44">
        <v>883.5</v>
      </c>
      <c r="CO8" s="44">
        <v>333.9</v>
      </c>
      <c r="CP8" s="44">
        <v>287.2</v>
      </c>
      <c r="CQ8" s="44">
        <v>949.4</v>
      </c>
      <c r="CR8" s="44">
        <v>486.7</v>
      </c>
      <c r="CS8" s="44">
        <v>489.1</v>
      </c>
      <c r="CT8" s="44">
        <v>427.8</v>
      </c>
      <c r="CU8" s="44">
        <v>436.3</v>
      </c>
      <c r="CV8" s="44">
        <v>437.4</v>
      </c>
      <c r="CW8" s="44">
        <v>779.8</v>
      </c>
      <c r="CX8" s="45">
        <v>271.1</v>
      </c>
      <c r="CY8" s="45">
        <v>239.4</v>
      </c>
      <c r="CZ8" s="45">
        <v>385.9</v>
      </c>
      <c r="DA8" s="45">
        <v>220.2</v>
      </c>
      <c r="DB8" s="45">
        <v>315.4</v>
      </c>
      <c r="DC8" s="45">
        <v>209.3</v>
      </c>
      <c r="DD8" s="45">
        <v>340.9</v>
      </c>
      <c r="DE8" s="45">
        <v>213.9</v>
      </c>
      <c r="DF8" s="45">
        <v>1010.4</v>
      </c>
    </row>
    <row r="9" spans="1:110" s="5" customFormat="1" ht="18.75" customHeight="1" thickTop="1">
      <c r="A9" s="51" t="s">
        <v>6</v>
      </c>
      <c r="B9" s="18" t="s">
        <v>3</v>
      </c>
      <c r="C9" s="11">
        <f>C8*45%/100</f>
        <v>2.5834500000000005</v>
      </c>
      <c r="D9" s="11">
        <f>D8*45%/100</f>
        <v>2.44035</v>
      </c>
      <c r="E9" s="11">
        <f>E8*45%/100</f>
        <v>2.3202000000000003</v>
      </c>
      <c r="F9" s="11">
        <f>F8*45%/100</f>
        <v>2.3071500000000005</v>
      </c>
      <c r="G9" s="11">
        <f>G8*45%/100</f>
        <v>2.2909500000000005</v>
      </c>
      <c r="H9" s="11">
        <f>H8*25%/100</f>
        <v>1.17475</v>
      </c>
      <c r="I9" s="11">
        <f>I8*25%/100</f>
        <v>0.5555</v>
      </c>
      <c r="J9" s="11">
        <f aca="true" t="shared" si="0" ref="J9:BC9">J8*45%/100</f>
        <v>1.8661500000000002</v>
      </c>
      <c r="K9" s="11">
        <f t="shared" si="0"/>
        <v>2.49975</v>
      </c>
      <c r="L9" s="11">
        <f t="shared" si="0"/>
        <v>1.3698</v>
      </c>
      <c r="M9" s="11">
        <f t="shared" si="0"/>
        <v>1.6938</v>
      </c>
      <c r="N9" s="11">
        <f>N8*30%/100</f>
        <v>1.6833</v>
      </c>
      <c r="O9" s="11">
        <f t="shared" si="0"/>
        <v>2.17755</v>
      </c>
      <c r="P9" s="11">
        <f t="shared" si="0"/>
        <v>1.5093</v>
      </c>
      <c r="Q9" s="11">
        <f t="shared" si="0"/>
        <v>1.53225</v>
      </c>
      <c r="R9" s="11">
        <f t="shared" si="0"/>
        <v>0.96435</v>
      </c>
      <c r="S9" s="11">
        <f t="shared" si="0"/>
        <v>1.8094500000000002</v>
      </c>
      <c r="T9" s="11">
        <f t="shared" si="0"/>
        <v>1.85535</v>
      </c>
      <c r="U9" s="11">
        <f t="shared" si="0"/>
        <v>2.30535</v>
      </c>
      <c r="V9" s="11">
        <f t="shared" si="0"/>
        <v>2.67165</v>
      </c>
      <c r="W9" s="11">
        <f t="shared" si="0"/>
        <v>3.64635</v>
      </c>
      <c r="X9" s="11">
        <f t="shared" si="0"/>
        <v>2.4722999999999997</v>
      </c>
      <c r="Y9" s="11">
        <f t="shared" si="0"/>
        <v>1.9894500000000002</v>
      </c>
      <c r="Z9" s="11">
        <f t="shared" si="0"/>
        <v>1.7127000000000001</v>
      </c>
      <c r="AA9" s="11">
        <f t="shared" si="0"/>
        <v>2.5123499999999996</v>
      </c>
      <c r="AB9" s="11">
        <f>AB8*20%/100</f>
        <v>1.429</v>
      </c>
      <c r="AC9" s="11">
        <f t="shared" si="0"/>
        <v>2.1001499999999997</v>
      </c>
      <c r="AD9" s="11">
        <f t="shared" si="0"/>
        <v>1.9620000000000002</v>
      </c>
      <c r="AE9" s="11">
        <f>AE8*25%/100</f>
        <v>2.4065</v>
      </c>
      <c r="AF9" s="11">
        <f t="shared" si="0"/>
        <v>4.3506</v>
      </c>
      <c r="AG9" s="11">
        <f t="shared" si="0"/>
        <v>2.20995</v>
      </c>
      <c r="AH9" s="11">
        <f>AH8*25%/100</f>
        <v>0.62075</v>
      </c>
      <c r="AI9" s="11">
        <f t="shared" si="0"/>
        <v>2.4939</v>
      </c>
      <c r="AJ9" s="11">
        <f t="shared" si="0"/>
        <v>1.0584</v>
      </c>
      <c r="AK9" s="11">
        <f t="shared" si="0"/>
        <v>1.4481</v>
      </c>
      <c r="AL9" s="11">
        <f t="shared" si="0"/>
        <v>2.6109000000000004</v>
      </c>
      <c r="AM9" s="11">
        <f t="shared" si="0"/>
        <v>2.24865</v>
      </c>
      <c r="AN9" s="11">
        <f t="shared" si="0"/>
        <v>1.9057500000000003</v>
      </c>
      <c r="AO9" s="11">
        <f t="shared" si="0"/>
        <v>1.9512</v>
      </c>
      <c r="AP9" s="11">
        <f t="shared" si="0"/>
        <v>1.93185</v>
      </c>
      <c r="AQ9" s="11">
        <f t="shared" si="0"/>
        <v>0.9414</v>
      </c>
      <c r="AR9" s="11">
        <f t="shared" si="0"/>
        <v>5.15835</v>
      </c>
      <c r="AS9" s="11">
        <f t="shared" si="0"/>
        <v>1.7869500000000003</v>
      </c>
      <c r="AT9" s="11">
        <f t="shared" si="0"/>
        <v>2.1073500000000003</v>
      </c>
      <c r="AU9" s="11">
        <f t="shared" si="0"/>
        <v>2.32425</v>
      </c>
      <c r="AV9" s="11">
        <f t="shared" si="0"/>
        <v>2.08215</v>
      </c>
      <c r="AW9" s="11">
        <f t="shared" si="0"/>
        <v>1.7172000000000003</v>
      </c>
      <c r="AX9" s="11">
        <f t="shared" si="0"/>
        <v>1.94535</v>
      </c>
      <c r="AY9" s="11">
        <f t="shared" si="0"/>
        <v>2.043</v>
      </c>
      <c r="AZ9" s="11">
        <f t="shared" si="0"/>
        <v>2.48535</v>
      </c>
      <c r="BA9" s="11">
        <f t="shared" si="0"/>
        <v>2.8102500000000004</v>
      </c>
      <c r="BB9" s="11">
        <f t="shared" si="0"/>
        <v>2.7782999999999998</v>
      </c>
      <c r="BC9" s="11">
        <f t="shared" si="0"/>
        <v>2.8485</v>
      </c>
      <c r="BD9" s="11">
        <f>BD8*45%/100</f>
        <v>3.9537</v>
      </c>
      <c r="BE9" s="11">
        <f>BE8*45%/100</f>
        <v>1.2433500000000002</v>
      </c>
      <c r="BF9" s="11">
        <f>BF8*45%/100</f>
        <v>2.3814</v>
      </c>
      <c r="BG9" s="11">
        <f>BG8*25%/100</f>
        <v>1.2309999999999999</v>
      </c>
      <c r="BH9" s="11">
        <f>BH8*45%/100</f>
        <v>4.0572</v>
      </c>
      <c r="BI9" s="11">
        <f>BI8*25%/100</f>
        <v>1.61775</v>
      </c>
      <c r="BJ9" s="11">
        <f aca="true" t="shared" si="1" ref="BJ9:CN9">BJ8*45%/100</f>
        <v>2.29005</v>
      </c>
      <c r="BK9" s="11">
        <f t="shared" si="1"/>
        <v>2.3134500000000005</v>
      </c>
      <c r="BL9" s="11">
        <f t="shared" si="1"/>
        <v>2.8809000000000005</v>
      </c>
      <c r="BM9" s="11">
        <f t="shared" si="1"/>
        <v>1.0845</v>
      </c>
      <c r="BN9" s="11">
        <f t="shared" si="1"/>
        <v>1.09665</v>
      </c>
      <c r="BO9" s="11">
        <f t="shared" si="1"/>
        <v>1.03275</v>
      </c>
      <c r="BP9" s="11">
        <f t="shared" si="1"/>
        <v>1.8441</v>
      </c>
      <c r="BQ9" s="11">
        <f t="shared" si="1"/>
        <v>2.32695</v>
      </c>
      <c r="BR9" s="11">
        <f t="shared" si="1"/>
        <v>3.9757499999999997</v>
      </c>
      <c r="BS9" s="11">
        <f t="shared" si="1"/>
        <v>2.88</v>
      </c>
      <c r="BT9" s="11">
        <f t="shared" si="1"/>
        <v>2.4678</v>
      </c>
      <c r="BU9" s="11">
        <f t="shared" si="1"/>
        <v>2.27025</v>
      </c>
      <c r="BV9" s="11">
        <f t="shared" si="1"/>
        <v>2.0061</v>
      </c>
      <c r="BW9" s="11">
        <f t="shared" si="1"/>
        <v>1.0197</v>
      </c>
      <c r="BX9" s="11">
        <f t="shared" si="1"/>
        <v>2.5330500000000002</v>
      </c>
      <c r="BY9" s="11">
        <f t="shared" si="1"/>
        <v>2.16405</v>
      </c>
      <c r="BZ9" s="11">
        <f t="shared" si="1"/>
        <v>1.9939500000000001</v>
      </c>
      <c r="CA9" s="11">
        <f t="shared" si="1"/>
        <v>1.12905</v>
      </c>
      <c r="CB9" s="11">
        <f t="shared" si="1"/>
        <v>0.8397</v>
      </c>
      <c r="CC9" s="11">
        <f t="shared" si="1"/>
        <v>1.0606499999999999</v>
      </c>
      <c r="CD9" s="11">
        <f t="shared" si="1"/>
        <v>2.44755</v>
      </c>
      <c r="CE9" s="11">
        <f t="shared" si="1"/>
        <v>1.45575</v>
      </c>
      <c r="CF9" s="11">
        <f t="shared" si="1"/>
        <v>3.5927999999999995</v>
      </c>
      <c r="CG9" s="11">
        <f t="shared" si="1"/>
        <v>3.2805</v>
      </c>
      <c r="CH9" s="11">
        <f t="shared" si="1"/>
        <v>2.6990999999999996</v>
      </c>
      <c r="CI9" s="11">
        <f t="shared" si="1"/>
        <v>1.4445000000000001</v>
      </c>
      <c r="CJ9" s="11">
        <f t="shared" si="1"/>
        <v>2.259</v>
      </c>
      <c r="CK9" s="11">
        <f t="shared" si="1"/>
        <v>2.0052000000000003</v>
      </c>
      <c r="CL9" s="11">
        <f t="shared" si="1"/>
        <v>2.4556500000000003</v>
      </c>
      <c r="CM9" s="11">
        <f t="shared" si="1"/>
        <v>2.5429500000000003</v>
      </c>
      <c r="CN9" s="11">
        <f t="shared" si="1"/>
        <v>3.9757499999999997</v>
      </c>
      <c r="CO9" s="11">
        <f aca="true" t="shared" si="2" ref="CO9:DF9">CO8*45%/100</f>
        <v>1.50255</v>
      </c>
      <c r="CP9" s="11">
        <f t="shared" si="2"/>
        <v>1.2924</v>
      </c>
      <c r="CQ9" s="11">
        <f t="shared" si="2"/>
        <v>4.2723</v>
      </c>
      <c r="CR9" s="11">
        <f t="shared" si="2"/>
        <v>2.19015</v>
      </c>
      <c r="CS9" s="11">
        <f t="shared" si="2"/>
        <v>2.20095</v>
      </c>
      <c r="CT9" s="11">
        <f t="shared" si="2"/>
        <v>1.9251000000000003</v>
      </c>
      <c r="CU9" s="11">
        <f t="shared" si="2"/>
        <v>1.9633500000000002</v>
      </c>
      <c r="CV9" s="11">
        <f t="shared" si="2"/>
        <v>1.9683</v>
      </c>
      <c r="CW9" s="11">
        <f>CW8*45%/100</f>
        <v>3.5090999999999997</v>
      </c>
      <c r="CX9" s="11">
        <f t="shared" si="2"/>
        <v>1.21995</v>
      </c>
      <c r="CY9" s="11">
        <f t="shared" si="2"/>
        <v>1.0773000000000001</v>
      </c>
      <c r="CZ9" s="11">
        <f t="shared" si="2"/>
        <v>1.73655</v>
      </c>
      <c r="DA9" s="11">
        <f t="shared" si="2"/>
        <v>0.9909</v>
      </c>
      <c r="DB9" s="11">
        <f>DB8*15%/100</f>
        <v>0.47309999999999997</v>
      </c>
      <c r="DC9" s="11">
        <f>DC8*35%/100</f>
        <v>0.7325499999999999</v>
      </c>
      <c r="DD9" s="11">
        <f t="shared" si="2"/>
        <v>1.53405</v>
      </c>
      <c r="DE9" s="11">
        <f t="shared" si="2"/>
        <v>0.9625500000000001</v>
      </c>
      <c r="DF9" s="11">
        <f t="shared" si="2"/>
        <v>4.5468</v>
      </c>
    </row>
    <row r="10" spans="1:110" s="8" customFormat="1" ht="18.75" customHeight="1">
      <c r="A10" s="52"/>
      <c r="B10" s="19" t="s">
        <v>13</v>
      </c>
      <c r="C10" s="12">
        <f aca="true" t="shared" si="3" ref="C10:H10">1007.68*C9</f>
        <v>2603.2908960000004</v>
      </c>
      <c r="D10" s="12">
        <f t="shared" si="3"/>
        <v>2459.091888</v>
      </c>
      <c r="E10" s="12">
        <f t="shared" si="3"/>
        <v>2338.0191360000003</v>
      </c>
      <c r="F10" s="12">
        <f t="shared" si="3"/>
        <v>2324.8689120000004</v>
      </c>
      <c r="G10" s="12">
        <f t="shared" si="3"/>
        <v>2308.5444960000004</v>
      </c>
      <c r="H10" s="12">
        <f t="shared" si="3"/>
        <v>1183.77208</v>
      </c>
      <c r="I10" s="12">
        <f aca="true" t="shared" si="4" ref="I10:BC10">1007.68*I9</f>
        <v>559.7662399999999</v>
      </c>
      <c r="J10" s="12">
        <f t="shared" si="4"/>
        <v>1880.4820320000001</v>
      </c>
      <c r="K10" s="12">
        <f t="shared" si="4"/>
        <v>2518.94808</v>
      </c>
      <c r="L10" s="12">
        <f t="shared" si="4"/>
        <v>1380.3200639999998</v>
      </c>
      <c r="M10" s="12">
        <f t="shared" si="4"/>
        <v>1706.808384</v>
      </c>
      <c r="N10" s="12">
        <f t="shared" si="4"/>
        <v>1696.227744</v>
      </c>
      <c r="O10" s="12">
        <f t="shared" si="4"/>
        <v>2194.273584</v>
      </c>
      <c r="P10" s="12">
        <f t="shared" si="4"/>
        <v>1520.891424</v>
      </c>
      <c r="Q10" s="12">
        <f t="shared" si="4"/>
        <v>1544.0176799999997</v>
      </c>
      <c r="R10" s="12">
        <f t="shared" si="4"/>
        <v>971.756208</v>
      </c>
      <c r="S10" s="12">
        <f t="shared" si="4"/>
        <v>1823.3465760000001</v>
      </c>
      <c r="T10" s="12">
        <f t="shared" si="4"/>
        <v>1869.599088</v>
      </c>
      <c r="U10" s="12">
        <f t="shared" si="4"/>
        <v>2323.0550879999996</v>
      </c>
      <c r="V10" s="12">
        <f t="shared" si="4"/>
        <v>2692.168272</v>
      </c>
      <c r="W10" s="12">
        <f t="shared" si="4"/>
        <v>3674.353968</v>
      </c>
      <c r="X10" s="12">
        <f t="shared" si="4"/>
        <v>2491.2872639999996</v>
      </c>
      <c r="Y10" s="12">
        <f t="shared" si="4"/>
        <v>2004.728976</v>
      </c>
      <c r="Z10" s="12">
        <f t="shared" si="4"/>
        <v>1725.853536</v>
      </c>
      <c r="AA10" s="12">
        <f t="shared" si="4"/>
        <v>2531.6448479999995</v>
      </c>
      <c r="AB10" s="12">
        <f t="shared" si="4"/>
        <v>1439.97472</v>
      </c>
      <c r="AC10" s="12">
        <f t="shared" si="4"/>
        <v>2116.2791519999996</v>
      </c>
      <c r="AD10" s="12">
        <f t="shared" si="4"/>
        <v>1977.06816</v>
      </c>
      <c r="AE10" s="12">
        <f t="shared" si="4"/>
        <v>2424.9819199999997</v>
      </c>
      <c r="AF10" s="12">
        <f t="shared" si="4"/>
        <v>4384.012608</v>
      </c>
      <c r="AG10" s="12">
        <f t="shared" si="4"/>
        <v>2226.922416</v>
      </c>
      <c r="AH10" s="12">
        <f t="shared" si="4"/>
        <v>625.5173599999999</v>
      </c>
      <c r="AI10" s="12">
        <f t="shared" si="4"/>
        <v>2513.053152</v>
      </c>
      <c r="AJ10" s="12">
        <f t="shared" si="4"/>
        <v>1066.5285119999999</v>
      </c>
      <c r="AK10" s="12">
        <f t="shared" si="4"/>
        <v>1459.2214079999999</v>
      </c>
      <c r="AL10" s="12">
        <f t="shared" si="4"/>
        <v>2630.9517120000005</v>
      </c>
      <c r="AM10" s="12">
        <f t="shared" si="4"/>
        <v>2265.919632</v>
      </c>
      <c r="AN10" s="12">
        <f t="shared" si="4"/>
        <v>1920.3861600000002</v>
      </c>
      <c r="AO10" s="12">
        <f t="shared" si="4"/>
        <v>1966.1852159999999</v>
      </c>
      <c r="AP10" s="12">
        <f t="shared" si="4"/>
        <v>1946.686608</v>
      </c>
      <c r="AQ10" s="12">
        <f t="shared" si="4"/>
        <v>948.629952</v>
      </c>
      <c r="AR10" s="12">
        <f t="shared" si="4"/>
        <v>5197.966128</v>
      </c>
      <c r="AS10" s="12">
        <f t="shared" si="4"/>
        <v>1800.673776</v>
      </c>
      <c r="AT10" s="12">
        <f t="shared" si="4"/>
        <v>2123.5344480000003</v>
      </c>
      <c r="AU10" s="12">
        <f t="shared" si="4"/>
        <v>2342.10024</v>
      </c>
      <c r="AV10" s="12">
        <f t="shared" si="4"/>
        <v>2098.140912</v>
      </c>
      <c r="AW10" s="12">
        <f t="shared" si="4"/>
        <v>1730.3880960000001</v>
      </c>
      <c r="AX10" s="12">
        <f t="shared" si="4"/>
        <v>1960.290288</v>
      </c>
      <c r="AY10" s="12">
        <f t="shared" si="4"/>
        <v>2058.69024</v>
      </c>
      <c r="AZ10" s="12">
        <f t="shared" si="4"/>
        <v>2504.437488</v>
      </c>
      <c r="BA10" s="12">
        <f t="shared" si="4"/>
        <v>2831.8327200000003</v>
      </c>
      <c r="BB10" s="12">
        <f t="shared" si="4"/>
        <v>2799.6373439999998</v>
      </c>
      <c r="BC10" s="12">
        <f t="shared" si="4"/>
        <v>2870.37648</v>
      </c>
      <c r="BD10" s="12">
        <f aca="true" t="shared" si="5" ref="BD10:DF10">1007.68*BD9</f>
        <v>3984.0644159999997</v>
      </c>
      <c r="BE10" s="12">
        <f t="shared" si="5"/>
        <v>1252.898928</v>
      </c>
      <c r="BF10" s="12">
        <f t="shared" si="5"/>
        <v>2399.689152</v>
      </c>
      <c r="BG10" s="12">
        <f t="shared" si="5"/>
        <v>1240.4540799999997</v>
      </c>
      <c r="BH10" s="12">
        <f t="shared" si="5"/>
        <v>4088.3592959999996</v>
      </c>
      <c r="BI10" s="12">
        <f t="shared" si="5"/>
        <v>1630.1743199999999</v>
      </c>
      <c r="BJ10" s="12">
        <f t="shared" si="5"/>
        <v>2307.6375839999996</v>
      </c>
      <c r="BK10" s="12">
        <f t="shared" si="5"/>
        <v>2331.2172960000003</v>
      </c>
      <c r="BL10" s="12">
        <f t="shared" si="5"/>
        <v>2903.025312</v>
      </c>
      <c r="BM10" s="12">
        <f t="shared" si="5"/>
        <v>1092.82896</v>
      </c>
      <c r="BN10" s="12">
        <f t="shared" si="5"/>
        <v>1105.0722719999999</v>
      </c>
      <c r="BO10" s="12">
        <f t="shared" si="5"/>
        <v>1040.68152</v>
      </c>
      <c r="BP10" s="12">
        <f t="shared" si="5"/>
        <v>1858.262688</v>
      </c>
      <c r="BQ10" s="12">
        <f t="shared" si="5"/>
        <v>2344.820976</v>
      </c>
      <c r="BR10" s="12">
        <f t="shared" si="5"/>
        <v>4006.2837599999993</v>
      </c>
      <c r="BS10" s="12">
        <f t="shared" si="5"/>
        <v>2902.1184</v>
      </c>
      <c r="BT10" s="12">
        <f t="shared" si="5"/>
        <v>2486.752704</v>
      </c>
      <c r="BU10" s="12">
        <f t="shared" si="5"/>
        <v>2287.6855199999995</v>
      </c>
      <c r="BV10" s="12">
        <f t="shared" si="5"/>
        <v>2021.506848</v>
      </c>
      <c r="BW10" s="12">
        <f t="shared" si="5"/>
        <v>1027.531296</v>
      </c>
      <c r="BX10" s="12">
        <f t="shared" si="5"/>
        <v>2552.503824</v>
      </c>
      <c r="BY10" s="12">
        <f t="shared" si="5"/>
        <v>2180.669904</v>
      </c>
      <c r="BZ10" s="12">
        <f t="shared" si="5"/>
        <v>2009.263536</v>
      </c>
      <c r="CA10" s="12">
        <f t="shared" si="5"/>
        <v>1137.721104</v>
      </c>
      <c r="CB10" s="12">
        <f t="shared" si="5"/>
        <v>846.1488959999999</v>
      </c>
      <c r="CC10" s="12">
        <f t="shared" si="5"/>
        <v>1068.795792</v>
      </c>
      <c r="CD10" s="12">
        <f t="shared" si="5"/>
        <v>2466.347184</v>
      </c>
      <c r="CE10" s="12">
        <f t="shared" si="5"/>
        <v>1466.9301600000001</v>
      </c>
      <c r="CF10" s="12">
        <f t="shared" si="5"/>
        <v>3620.3927039999994</v>
      </c>
      <c r="CG10" s="12">
        <f t="shared" si="5"/>
        <v>3305.69424</v>
      </c>
      <c r="CH10" s="12">
        <f t="shared" si="5"/>
        <v>2719.8290879999995</v>
      </c>
      <c r="CI10" s="12">
        <f t="shared" si="5"/>
        <v>1455.59376</v>
      </c>
      <c r="CJ10" s="12">
        <f t="shared" si="5"/>
        <v>2276.34912</v>
      </c>
      <c r="CK10" s="12">
        <f t="shared" si="5"/>
        <v>2020.5999360000003</v>
      </c>
      <c r="CL10" s="12">
        <f t="shared" si="5"/>
        <v>2474.5093920000004</v>
      </c>
      <c r="CM10" s="12">
        <f t="shared" si="5"/>
        <v>2562.479856</v>
      </c>
      <c r="CN10" s="12">
        <f t="shared" si="5"/>
        <v>4006.2837599999993</v>
      </c>
      <c r="CO10" s="12">
        <f t="shared" si="5"/>
        <v>1514.089584</v>
      </c>
      <c r="CP10" s="12">
        <f t="shared" si="5"/>
        <v>1302.325632</v>
      </c>
      <c r="CQ10" s="12">
        <f t="shared" si="5"/>
        <v>4305.111264</v>
      </c>
      <c r="CR10" s="12">
        <f t="shared" si="5"/>
        <v>2206.970352</v>
      </c>
      <c r="CS10" s="12">
        <f t="shared" si="5"/>
        <v>2217.8532960000002</v>
      </c>
      <c r="CT10" s="12">
        <f t="shared" si="5"/>
        <v>1939.8847680000001</v>
      </c>
      <c r="CU10" s="12">
        <f t="shared" si="5"/>
        <v>1978.4285280000001</v>
      </c>
      <c r="CV10" s="12">
        <f t="shared" si="5"/>
        <v>1983.416544</v>
      </c>
      <c r="CW10" s="12">
        <f>1007.68*CW9</f>
        <v>3536.0498879999996</v>
      </c>
      <c r="CX10" s="12">
        <f t="shared" si="5"/>
        <v>1229.319216</v>
      </c>
      <c r="CY10" s="12">
        <f t="shared" si="5"/>
        <v>1085.573664</v>
      </c>
      <c r="CZ10" s="12">
        <f t="shared" si="5"/>
        <v>1749.886704</v>
      </c>
      <c r="DA10" s="12">
        <f t="shared" si="5"/>
        <v>998.5101119999999</v>
      </c>
      <c r="DB10" s="12">
        <f t="shared" si="5"/>
        <v>476.73340799999994</v>
      </c>
      <c r="DC10" s="12">
        <f t="shared" si="5"/>
        <v>738.1759839999999</v>
      </c>
      <c r="DD10" s="12">
        <f t="shared" si="5"/>
        <v>1545.8315039999998</v>
      </c>
      <c r="DE10" s="12">
        <f t="shared" si="5"/>
        <v>969.9423840000001</v>
      </c>
      <c r="DF10" s="12">
        <f t="shared" si="5"/>
        <v>4581.719424</v>
      </c>
    </row>
    <row r="11" spans="1:110" s="5" customFormat="1" ht="18.75" customHeight="1">
      <c r="A11" s="52"/>
      <c r="B11" s="19" t="s">
        <v>2</v>
      </c>
      <c r="C11" s="3">
        <f aca="true" t="shared" si="6" ref="C11:H11">C10/C7/12</f>
        <v>0.37788000000000005</v>
      </c>
      <c r="D11" s="3">
        <f t="shared" si="6"/>
        <v>0.37788</v>
      </c>
      <c r="E11" s="3">
        <f t="shared" si="6"/>
        <v>0.37788000000000005</v>
      </c>
      <c r="F11" s="3">
        <f t="shared" si="6"/>
        <v>0.37788</v>
      </c>
      <c r="G11" s="3">
        <f t="shared" si="6"/>
        <v>0.37788000000000005</v>
      </c>
      <c r="H11" s="3">
        <f t="shared" si="6"/>
        <v>0.20993333333333333</v>
      </c>
      <c r="I11" s="3">
        <f aca="true" t="shared" si="7" ref="I11:BC11">I10/I7/12</f>
        <v>0.2099333333333333</v>
      </c>
      <c r="J11" s="3">
        <f t="shared" si="7"/>
        <v>0.37788000000000005</v>
      </c>
      <c r="K11" s="3">
        <f t="shared" si="7"/>
        <v>0.37788</v>
      </c>
      <c r="L11" s="3">
        <f t="shared" si="7"/>
        <v>0.37788</v>
      </c>
      <c r="M11" s="3">
        <f t="shared" si="7"/>
        <v>0.37788</v>
      </c>
      <c r="N11" s="3">
        <f t="shared" si="7"/>
        <v>0.25192</v>
      </c>
      <c r="O11" s="3">
        <f t="shared" si="7"/>
        <v>0.37788</v>
      </c>
      <c r="P11" s="3">
        <f t="shared" si="7"/>
        <v>0.37788</v>
      </c>
      <c r="Q11" s="3">
        <f t="shared" si="7"/>
        <v>0.37787999999999994</v>
      </c>
      <c r="R11" s="3">
        <f t="shared" si="7"/>
        <v>0.37788</v>
      </c>
      <c r="S11" s="3">
        <f t="shared" si="7"/>
        <v>0.37788</v>
      </c>
      <c r="T11" s="3">
        <f t="shared" si="7"/>
        <v>0.37788</v>
      </c>
      <c r="U11" s="3">
        <f t="shared" si="7"/>
        <v>0.37788</v>
      </c>
      <c r="V11" s="3">
        <f t="shared" si="7"/>
        <v>0.37787999999999994</v>
      </c>
      <c r="W11" s="3">
        <f t="shared" si="7"/>
        <v>0.37788</v>
      </c>
      <c r="X11" s="3">
        <f t="shared" si="7"/>
        <v>0.37787999999999994</v>
      </c>
      <c r="Y11" s="3">
        <f t="shared" si="7"/>
        <v>0.37788</v>
      </c>
      <c r="Z11" s="3">
        <f t="shared" si="7"/>
        <v>0.37788</v>
      </c>
      <c r="AA11" s="3">
        <f t="shared" si="7"/>
        <v>0.37787999999999994</v>
      </c>
      <c r="AB11" s="3">
        <f t="shared" si="7"/>
        <v>0.16794666666666666</v>
      </c>
      <c r="AC11" s="3">
        <f t="shared" si="7"/>
        <v>0.37787999999999994</v>
      </c>
      <c r="AD11" s="3">
        <f t="shared" si="7"/>
        <v>0.37788</v>
      </c>
      <c r="AE11" s="3">
        <f t="shared" si="7"/>
        <v>0.2099333333333333</v>
      </c>
      <c r="AF11" s="3">
        <f t="shared" si="7"/>
        <v>0.37788</v>
      </c>
      <c r="AG11" s="3">
        <f t="shared" si="7"/>
        <v>0.37788</v>
      </c>
      <c r="AH11" s="3">
        <f t="shared" si="7"/>
        <v>0.2099333333333333</v>
      </c>
      <c r="AI11" s="3">
        <f t="shared" si="7"/>
        <v>0.37788</v>
      </c>
      <c r="AJ11" s="3">
        <f t="shared" si="7"/>
        <v>0.37788</v>
      </c>
      <c r="AK11" s="3">
        <f t="shared" si="7"/>
        <v>0.37787999999999994</v>
      </c>
      <c r="AL11" s="3">
        <f t="shared" si="7"/>
        <v>0.37788000000000005</v>
      </c>
      <c r="AM11" s="3">
        <f t="shared" si="7"/>
        <v>0.37788</v>
      </c>
      <c r="AN11" s="3">
        <f t="shared" si="7"/>
        <v>0.37788000000000005</v>
      </c>
      <c r="AO11" s="3">
        <f t="shared" si="7"/>
        <v>0.37787999999999994</v>
      </c>
      <c r="AP11" s="3">
        <f t="shared" si="7"/>
        <v>0.37788</v>
      </c>
      <c r="AQ11" s="3">
        <f t="shared" si="7"/>
        <v>0.37788</v>
      </c>
      <c r="AR11" s="3">
        <f t="shared" si="7"/>
        <v>0.37788</v>
      </c>
      <c r="AS11" s="3">
        <f t="shared" si="7"/>
        <v>0.37788</v>
      </c>
      <c r="AT11" s="3">
        <f t="shared" si="7"/>
        <v>0.37788000000000005</v>
      </c>
      <c r="AU11" s="3">
        <f t="shared" si="7"/>
        <v>0.37788000000000005</v>
      </c>
      <c r="AV11" s="3">
        <f t="shared" si="7"/>
        <v>0.37788</v>
      </c>
      <c r="AW11" s="3">
        <f t="shared" si="7"/>
        <v>0.37788</v>
      </c>
      <c r="AX11" s="3">
        <f t="shared" si="7"/>
        <v>0.37788</v>
      </c>
      <c r="AY11" s="3">
        <f t="shared" si="7"/>
        <v>0.37788</v>
      </c>
      <c r="AZ11" s="3">
        <f t="shared" si="7"/>
        <v>0.37788000000000005</v>
      </c>
      <c r="BA11" s="3">
        <f t="shared" si="7"/>
        <v>0.37788000000000005</v>
      </c>
      <c r="BB11" s="3">
        <f t="shared" si="7"/>
        <v>0.37788</v>
      </c>
      <c r="BC11" s="3">
        <f t="shared" si="7"/>
        <v>0.37788</v>
      </c>
      <c r="BD11" s="3">
        <f aca="true" t="shared" si="8" ref="BD11:DF11">BD10/BD7/12</f>
        <v>0.37788</v>
      </c>
      <c r="BE11" s="3">
        <f t="shared" si="8"/>
        <v>0.37788</v>
      </c>
      <c r="BF11" s="3">
        <f t="shared" si="8"/>
        <v>0.37787999999999994</v>
      </c>
      <c r="BG11" s="3">
        <f t="shared" si="8"/>
        <v>0.2099333333333333</v>
      </c>
      <c r="BH11" s="3">
        <f t="shared" si="8"/>
        <v>0.37787999999999994</v>
      </c>
      <c r="BI11" s="3">
        <f t="shared" si="8"/>
        <v>0.2099333333333333</v>
      </c>
      <c r="BJ11" s="3">
        <f t="shared" si="8"/>
        <v>0.37787999999999994</v>
      </c>
      <c r="BK11" s="3">
        <f t="shared" si="8"/>
        <v>0.37788</v>
      </c>
      <c r="BL11" s="3">
        <f t="shared" si="8"/>
        <v>0.37788</v>
      </c>
      <c r="BM11" s="3">
        <f t="shared" si="8"/>
        <v>0.37788</v>
      </c>
      <c r="BN11" s="3">
        <f t="shared" si="8"/>
        <v>0.37788</v>
      </c>
      <c r="BO11" s="3">
        <f t="shared" si="8"/>
        <v>0.37788000000000005</v>
      </c>
      <c r="BP11" s="3">
        <f t="shared" si="8"/>
        <v>0.37788</v>
      </c>
      <c r="BQ11" s="3">
        <f t="shared" si="8"/>
        <v>0.37788</v>
      </c>
      <c r="BR11" s="3">
        <f t="shared" si="8"/>
        <v>0.37787999999999994</v>
      </c>
      <c r="BS11" s="3">
        <f t="shared" si="8"/>
        <v>0.37788</v>
      </c>
      <c r="BT11" s="3">
        <f t="shared" si="8"/>
        <v>0.37788</v>
      </c>
      <c r="BU11" s="3">
        <f t="shared" si="8"/>
        <v>0.37787999999999994</v>
      </c>
      <c r="BV11" s="3">
        <f t="shared" si="8"/>
        <v>0.37788</v>
      </c>
      <c r="BW11" s="3">
        <f t="shared" si="8"/>
        <v>0.37788000000000005</v>
      </c>
      <c r="BX11" s="3">
        <f t="shared" si="8"/>
        <v>0.37788</v>
      </c>
      <c r="BY11" s="3">
        <f t="shared" si="8"/>
        <v>0.37788</v>
      </c>
      <c r="BZ11" s="3">
        <f t="shared" si="8"/>
        <v>0.37788</v>
      </c>
      <c r="CA11" s="3">
        <f t="shared" si="8"/>
        <v>0.37788</v>
      </c>
      <c r="CB11" s="3">
        <f t="shared" si="8"/>
        <v>0.37788</v>
      </c>
      <c r="CC11" s="3">
        <f t="shared" si="8"/>
        <v>0.37788</v>
      </c>
      <c r="CD11" s="3">
        <f t="shared" si="8"/>
        <v>0.37788000000000005</v>
      </c>
      <c r="CE11" s="3">
        <f t="shared" si="8"/>
        <v>0.37788</v>
      </c>
      <c r="CF11" s="3">
        <f t="shared" si="8"/>
        <v>0.37787999999999994</v>
      </c>
      <c r="CG11" s="3">
        <f t="shared" si="8"/>
        <v>0.37788</v>
      </c>
      <c r="CH11" s="3">
        <f t="shared" si="8"/>
        <v>0.37788</v>
      </c>
      <c r="CI11" s="3">
        <f t="shared" si="8"/>
        <v>0.37788</v>
      </c>
      <c r="CJ11" s="3">
        <f t="shared" si="8"/>
        <v>0.37788</v>
      </c>
      <c r="CK11" s="3">
        <f t="shared" si="8"/>
        <v>0.37788000000000005</v>
      </c>
      <c r="CL11" s="3">
        <f t="shared" si="8"/>
        <v>0.37788</v>
      </c>
      <c r="CM11" s="3">
        <f t="shared" si="8"/>
        <v>0.37788</v>
      </c>
      <c r="CN11" s="3">
        <f t="shared" si="8"/>
        <v>0.37787999999999994</v>
      </c>
      <c r="CO11" s="3">
        <f t="shared" si="8"/>
        <v>0.37788000000000005</v>
      </c>
      <c r="CP11" s="3">
        <f t="shared" si="8"/>
        <v>0.37788</v>
      </c>
      <c r="CQ11" s="3">
        <f t="shared" si="8"/>
        <v>0.37788</v>
      </c>
      <c r="CR11" s="3">
        <f t="shared" si="8"/>
        <v>0.37788</v>
      </c>
      <c r="CS11" s="3">
        <f t="shared" si="8"/>
        <v>0.37788</v>
      </c>
      <c r="CT11" s="3">
        <f t="shared" si="8"/>
        <v>0.37788</v>
      </c>
      <c r="CU11" s="3">
        <f t="shared" si="8"/>
        <v>0.37788</v>
      </c>
      <c r="CV11" s="3">
        <f t="shared" si="8"/>
        <v>0.37788</v>
      </c>
      <c r="CW11" s="3">
        <f>CW10/CW7/12</f>
        <v>0.37788</v>
      </c>
      <c r="CX11" s="3">
        <f t="shared" si="8"/>
        <v>0.37788</v>
      </c>
      <c r="CY11" s="3">
        <f t="shared" si="8"/>
        <v>0.37788</v>
      </c>
      <c r="CZ11" s="3">
        <f t="shared" si="8"/>
        <v>0.37788</v>
      </c>
      <c r="DA11" s="3">
        <f t="shared" si="8"/>
        <v>0.37788</v>
      </c>
      <c r="DB11" s="3">
        <f t="shared" si="8"/>
        <v>0.12596</v>
      </c>
      <c r="DC11" s="3">
        <f t="shared" si="8"/>
        <v>0.2939066666666666</v>
      </c>
      <c r="DD11" s="3">
        <f t="shared" si="8"/>
        <v>0.37788</v>
      </c>
      <c r="DE11" s="3">
        <f t="shared" si="8"/>
        <v>0.37788</v>
      </c>
      <c r="DF11" s="3">
        <f t="shared" si="8"/>
        <v>0.37788</v>
      </c>
    </row>
    <row r="12" spans="1:110" s="5" customFormat="1" ht="18.75" customHeight="1" thickBot="1">
      <c r="A12" s="53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  <c r="BT12" s="13" t="s">
        <v>14</v>
      </c>
      <c r="BU12" s="13" t="s">
        <v>14</v>
      </c>
      <c r="BV12" s="13" t="s">
        <v>14</v>
      </c>
      <c r="BW12" s="13" t="s">
        <v>14</v>
      </c>
      <c r="BX12" s="13" t="s">
        <v>14</v>
      </c>
      <c r="BY12" s="13" t="s">
        <v>14</v>
      </c>
      <c r="BZ12" s="13" t="s">
        <v>14</v>
      </c>
      <c r="CA12" s="13" t="s">
        <v>14</v>
      </c>
      <c r="CB12" s="13" t="s">
        <v>14</v>
      </c>
      <c r="CC12" s="13" t="s">
        <v>14</v>
      </c>
      <c r="CD12" s="13" t="s">
        <v>14</v>
      </c>
      <c r="CE12" s="13" t="s">
        <v>14</v>
      </c>
      <c r="CF12" s="13" t="s">
        <v>14</v>
      </c>
      <c r="CG12" s="13" t="s">
        <v>14</v>
      </c>
      <c r="CH12" s="13" t="s">
        <v>14</v>
      </c>
      <c r="CI12" s="13" t="s">
        <v>14</v>
      </c>
      <c r="CJ12" s="13" t="s">
        <v>14</v>
      </c>
      <c r="CK12" s="13" t="s">
        <v>14</v>
      </c>
      <c r="CL12" s="13" t="s">
        <v>14</v>
      </c>
      <c r="CM12" s="13" t="s">
        <v>14</v>
      </c>
      <c r="CN12" s="13" t="s">
        <v>14</v>
      </c>
      <c r="CO12" s="13" t="s">
        <v>14</v>
      </c>
      <c r="CP12" s="13" t="s">
        <v>14</v>
      </c>
      <c r="CQ12" s="13" t="s">
        <v>14</v>
      </c>
      <c r="CR12" s="13" t="s">
        <v>14</v>
      </c>
      <c r="CS12" s="13" t="s">
        <v>14</v>
      </c>
      <c r="CT12" s="13" t="s">
        <v>14</v>
      </c>
      <c r="CU12" s="13" t="s">
        <v>14</v>
      </c>
      <c r="CV12" s="13" t="s">
        <v>14</v>
      </c>
      <c r="CW12" s="13" t="s">
        <v>14</v>
      </c>
      <c r="CX12" s="13" t="s">
        <v>14</v>
      </c>
      <c r="CY12" s="13" t="s">
        <v>14</v>
      </c>
      <c r="CZ12" s="13" t="s">
        <v>14</v>
      </c>
      <c r="DA12" s="13" t="s">
        <v>14</v>
      </c>
      <c r="DB12" s="13" t="s">
        <v>14</v>
      </c>
      <c r="DC12" s="13" t="s">
        <v>14</v>
      </c>
      <c r="DD12" s="13" t="s">
        <v>14</v>
      </c>
      <c r="DE12" s="13" t="s">
        <v>14</v>
      </c>
      <c r="DF12" s="13" t="s">
        <v>14</v>
      </c>
    </row>
    <row r="13" spans="1:110" s="5" customFormat="1" ht="18.75" customHeight="1" thickTop="1">
      <c r="A13" s="52" t="s">
        <v>16</v>
      </c>
      <c r="B13" s="25" t="s">
        <v>4</v>
      </c>
      <c r="C13" s="26">
        <f aca="true" t="shared" si="9" ref="C13:H13">C8*10%/10</f>
        <v>5.7410000000000005</v>
      </c>
      <c r="D13" s="26">
        <f t="shared" si="9"/>
        <v>5.423</v>
      </c>
      <c r="E13" s="26">
        <f t="shared" si="9"/>
        <v>5.156000000000001</v>
      </c>
      <c r="F13" s="26">
        <f t="shared" si="9"/>
        <v>5.127000000000001</v>
      </c>
      <c r="G13" s="26">
        <f t="shared" si="9"/>
        <v>5.091</v>
      </c>
      <c r="H13" s="26">
        <f t="shared" si="9"/>
        <v>4.699</v>
      </c>
      <c r="I13" s="26">
        <f aca="true" t="shared" si="10" ref="I13:BB13">I8*10%/10</f>
        <v>2.222</v>
      </c>
      <c r="J13" s="26">
        <f t="shared" si="10"/>
        <v>4.147</v>
      </c>
      <c r="K13" s="26">
        <f t="shared" si="10"/>
        <v>5.555000000000001</v>
      </c>
      <c r="L13" s="26">
        <f>L8*12%/10</f>
        <v>3.6528</v>
      </c>
      <c r="M13" s="26">
        <f t="shared" si="10"/>
        <v>3.7640000000000002</v>
      </c>
      <c r="N13" s="26">
        <f t="shared" si="10"/>
        <v>5.611000000000001</v>
      </c>
      <c r="O13" s="26">
        <f t="shared" si="10"/>
        <v>4.839</v>
      </c>
      <c r="P13" s="26">
        <f t="shared" si="10"/>
        <v>3.354</v>
      </c>
      <c r="Q13" s="26">
        <f t="shared" si="10"/>
        <v>3.4050000000000002</v>
      </c>
      <c r="R13" s="26">
        <f t="shared" si="10"/>
        <v>2.1430000000000002</v>
      </c>
      <c r="S13" s="26">
        <f t="shared" si="10"/>
        <v>4.021000000000001</v>
      </c>
      <c r="T13" s="26">
        <f t="shared" si="10"/>
        <v>4.123</v>
      </c>
      <c r="U13" s="26">
        <f>U8*12%/10</f>
        <v>6.147599999999999</v>
      </c>
      <c r="V13" s="26">
        <f>V8*13%/10</f>
        <v>7.7181000000000015</v>
      </c>
      <c r="W13" s="26">
        <f t="shared" si="10"/>
        <v>8.103</v>
      </c>
      <c r="X13" s="26">
        <f t="shared" si="10"/>
        <v>5.494</v>
      </c>
      <c r="Y13" s="26">
        <f t="shared" si="10"/>
        <v>4.421000000000001</v>
      </c>
      <c r="Z13" s="26">
        <f t="shared" si="10"/>
        <v>3.806</v>
      </c>
      <c r="AA13" s="26">
        <f t="shared" si="10"/>
        <v>5.583</v>
      </c>
      <c r="AB13" s="26">
        <f>AB8*5%/10</f>
        <v>3.5725000000000002</v>
      </c>
      <c r="AC13" s="26">
        <f t="shared" si="10"/>
        <v>4.667</v>
      </c>
      <c r="AD13" s="26">
        <f>AD8*10%/10</f>
        <v>4.36</v>
      </c>
      <c r="AE13" s="26">
        <f>AE8*9%/10</f>
        <v>8.6634</v>
      </c>
      <c r="AF13" s="26">
        <f>AF8*8%/10</f>
        <v>7.734399999999999</v>
      </c>
      <c r="AG13" s="26">
        <f t="shared" si="10"/>
        <v>4.9110000000000005</v>
      </c>
      <c r="AH13" s="26">
        <f>AH8*5%/10</f>
        <v>1.2415</v>
      </c>
      <c r="AI13" s="26">
        <f t="shared" si="10"/>
        <v>5.542000000000001</v>
      </c>
      <c r="AJ13" s="26">
        <f t="shared" si="10"/>
        <v>2.352</v>
      </c>
      <c r="AK13" s="26">
        <f>AK8*11%/10</f>
        <v>3.5398000000000005</v>
      </c>
      <c r="AL13" s="26">
        <f t="shared" si="10"/>
        <v>5.802000000000001</v>
      </c>
      <c r="AM13" s="26">
        <f t="shared" si="10"/>
        <v>4.997</v>
      </c>
      <c r="AN13" s="26">
        <f t="shared" si="10"/>
        <v>4.235</v>
      </c>
      <c r="AO13" s="26">
        <f t="shared" si="10"/>
        <v>4.336</v>
      </c>
      <c r="AP13" s="26">
        <f t="shared" si="10"/>
        <v>4.293000000000001</v>
      </c>
      <c r="AQ13" s="26">
        <f t="shared" si="10"/>
        <v>2.092</v>
      </c>
      <c r="AR13" s="26">
        <f t="shared" si="10"/>
        <v>11.463</v>
      </c>
      <c r="AS13" s="26">
        <f t="shared" si="10"/>
        <v>3.971000000000001</v>
      </c>
      <c r="AT13" s="26">
        <f>AT8*11%/10</f>
        <v>5.1513</v>
      </c>
      <c r="AU13" s="26">
        <f t="shared" si="10"/>
        <v>5.165000000000001</v>
      </c>
      <c r="AV13" s="26">
        <f>AV8*15%/10</f>
        <v>6.9405</v>
      </c>
      <c r="AW13" s="26">
        <f>AW8*11%/10</f>
        <v>4.1976</v>
      </c>
      <c r="AX13" s="26">
        <f>AX8*11%/10</f>
        <v>4.7553</v>
      </c>
      <c r="AY13" s="26">
        <f t="shared" si="10"/>
        <v>4.540000000000001</v>
      </c>
      <c r="AZ13" s="26">
        <f t="shared" si="10"/>
        <v>5.523</v>
      </c>
      <c r="BA13" s="26">
        <f t="shared" si="10"/>
        <v>6.245</v>
      </c>
      <c r="BB13" s="26">
        <f t="shared" si="10"/>
        <v>6.174</v>
      </c>
      <c r="BC13" s="26">
        <f>BC8*12%/10</f>
        <v>7.595999999999999</v>
      </c>
      <c r="BD13" s="26">
        <f aca="true" t="shared" si="11" ref="BD13:DF13">BD8*10%/10</f>
        <v>8.786000000000001</v>
      </c>
      <c r="BE13" s="26">
        <f t="shared" si="11"/>
        <v>2.7630000000000003</v>
      </c>
      <c r="BF13" s="26">
        <f t="shared" si="11"/>
        <v>5.292000000000001</v>
      </c>
      <c r="BG13" s="26">
        <f>BG8*13%/10</f>
        <v>6.4012</v>
      </c>
      <c r="BH13" s="26">
        <f t="shared" si="11"/>
        <v>9.016000000000002</v>
      </c>
      <c r="BI13" s="26">
        <f>BI8*12%/10</f>
        <v>7.7652</v>
      </c>
      <c r="BJ13" s="26">
        <f>BJ8*11%/10</f>
        <v>5.5979</v>
      </c>
      <c r="BK13" s="26">
        <f>BK8*11%/10</f>
        <v>5.6551</v>
      </c>
      <c r="BL13" s="26">
        <f t="shared" si="11"/>
        <v>6.402000000000001</v>
      </c>
      <c r="BM13" s="26">
        <f t="shared" si="11"/>
        <v>2.41</v>
      </c>
      <c r="BN13" s="26">
        <f t="shared" si="11"/>
        <v>2.4370000000000003</v>
      </c>
      <c r="BO13" s="26">
        <f t="shared" si="11"/>
        <v>2.2950000000000004</v>
      </c>
      <c r="BP13" s="26">
        <f t="shared" si="11"/>
        <v>4.098000000000001</v>
      </c>
      <c r="BQ13" s="26">
        <f>BQ8*15%/10</f>
        <v>7.7565</v>
      </c>
      <c r="BR13" s="26">
        <f>BR8*15%/10</f>
        <v>13.252500000000001</v>
      </c>
      <c r="BS13" s="26">
        <f t="shared" si="11"/>
        <v>6.4</v>
      </c>
      <c r="BT13" s="26">
        <f t="shared" si="11"/>
        <v>5.484</v>
      </c>
      <c r="BU13" s="26">
        <f t="shared" si="11"/>
        <v>5.045</v>
      </c>
      <c r="BV13" s="26">
        <f t="shared" si="11"/>
        <v>4.458</v>
      </c>
      <c r="BW13" s="26">
        <f t="shared" si="11"/>
        <v>2.266</v>
      </c>
      <c r="BX13" s="26">
        <f t="shared" si="11"/>
        <v>5.629</v>
      </c>
      <c r="BY13" s="26">
        <f t="shared" si="11"/>
        <v>4.809</v>
      </c>
      <c r="BZ13" s="26">
        <f>BZ8*14%/10</f>
        <v>6.2034</v>
      </c>
      <c r="CA13" s="26">
        <f t="shared" si="11"/>
        <v>2.5090000000000003</v>
      </c>
      <c r="CB13" s="26">
        <f t="shared" si="11"/>
        <v>1.866</v>
      </c>
      <c r="CC13" s="26">
        <f t="shared" si="11"/>
        <v>2.357</v>
      </c>
      <c r="CD13" s="26">
        <f t="shared" si="11"/>
        <v>5.439</v>
      </c>
      <c r="CE13" s="26">
        <f>CE8*5%/10</f>
        <v>1.6175000000000002</v>
      </c>
      <c r="CF13" s="26">
        <f>CF8*13%/10</f>
        <v>10.3792</v>
      </c>
      <c r="CG13" s="26">
        <f>CG8*14%/10</f>
        <v>10.206000000000001</v>
      </c>
      <c r="CH13" s="26">
        <f>CH8*12%/10</f>
        <v>7.197599999999999</v>
      </c>
      <c r="CI13" s="26">
        <f t="shared" si="11"/>
        <v>3.21</v>
      </c>
      <c r="CJ13" s="26">
        <f t="shared" si="11"/>
        <v>5.0200000000000005</v>
      </c>
      <c r="CK13" s="26">
        <f t="shared" si="11"/>
        <v>4.456</v>
      </c>
      <c r="CL13" s="26">
        <f t="shared" si="11"/>
        <v>5.457000000000001</v>
      </c>
      <c r="CM13" s="26">
        <f>CM8*13%/10</f>
        <v>7.346300000000001</v>
      </c>
      <c r="CN13" s="26">
        <f t="shared" si="11"/>
        <v>8.835</v>
      </c>
      <c r="CO13" s="26">
        <f t="shared" si="11"/>
        <v>3.339</v>
      </c>
      <c r="CP13" s="26">
        <f t="shared" si="11"/>
        <v>2.872</v>
      </c>
      <c r="CQ13" s="26">
        <f t="shared" si="11"/>
        <v>9.494</v>
      </c>
      <c r="CR13" s="26">
        <f t="shared" si="11"/>
        <v>4.867</v>
      </c>
      <c r="CS13" s="26">
        <f t="shared" si="11"/>
        <v>4.891</v>
      </c>
      <c r="CT13" s="26">
        <f t="shared" si="11"/>
        <v>4.2780000000000005</v>
      </c>
      <c r="CU13" s="26">
        <f t="shared" si="11"/>
        <v>4.363</v>
      </c>
      <c r="CV13" s="26">
        <f t="shared" si="11"/>
        <v>4.3740000000000006</v>
      </c>
      <c r="CW13" s="26">
        <f>CW8*10%/10</f>
        <v>7.798</v>
      </c>
      <c r="CX13" s="26">
        <f>CX8*12%/10</f>
        <v>3.2532000000000005</v>
      </c>
      <c r="CY13" s="26">
        <f t="shared" si="11"/>
        <v>2.394</v>
      </c>
      <c r="CZ13" s="26">
        <f t="shared" si="11"/>
        <v>3.8590000000000004</v>
      </c>
      <c r="DA13" s="26">
        <f t="shared" si="11"/>
        <v>2.202</v>
      </c>
      <c r="DB13" s="26">
        <f>DB8*3%/10</f>
        <v>0.9461999999999999</v>
      </c>
      <c r="DC13" s="26">
        <f>DC8*9%/10</f>
        <v>1.8837</v>
      </c>
      <c r="DD13" s="26">
        <f t="shared" si="11"/>
        <v>3.409</v>
      </c>
      <c r="DE13" s="26">
        <f t="shared" si="11"/>
        <v>2.1390000000000002</v>
      </c>
      <c r="DF13" s="26">
        <f t="shared" si="11"/>
        <v>10.104000000000001</v>
      </c>
    </row>
    <row r="14" spans="1:110" s="5" customFormat="1" ht="18.75" customHeight="1">
      <c r="A14" s="52"/>
      <c r="B14" s="19" t="s">
        <v>13</v>
      </c>
      <c r="C14" s="3">
        <f aca="true" t="shared" si="12" ref="C14:H14">2281.73*C13</f>
        <v>13099.411930000002</v>
      </c>
      <c r="D14" s="3">
        <f t="shared" si="12"/>
        <v>12373.82179</v>
      </c>
      <c r="E14" s="3">
        <f t="shared" si="12"/>
        <v>11764.599880000002</v>
      </c>
      <c r="F14" s="3">
        <f t="shared" si="12"/>
        <v>11698.429710000002</v>
      </c>
      <c r="G14" s="3">
        <f t="shared" si="12"/>
        <v>11616.28743</v>
      </c>
      <c r="H14" s="3">
        <f t="shared" si="12"/>
        <v>10721.84927</v>
      </c>
      <c r="I14" s="3">
        <f aca="true" t="shared" si="13" ref="I14:BC14">2281.73*I13</f>
        <v>5070.00406</v>
      </c>
      <c r="J14" s="3">
        <f t="shared" si="13"/>
        <v>9462.33431</v>
      </c>
      <c r="K14" s="3">
        <f t="shared" si="13"/>
        <v>12675.010150000002</v>
      </c>
      <c r="L14" s="3">
        <f t="shared" si="13"/>
        <v>8334.703344</v>
      </c>
      <c r="M14" s="3">
        <f t="shared" si="13"/>
        <v>8588.43172</v>
      </c>
      <c r="N14" s="3">
        <f t="shared" si="13"/>
        <v>12802.787030000001</v>
      </c>
      <c r="O14" s="3">
        <f t="shared" si="13"/>
        <v>11041.291470000002</v>
      </c>
      <c r="P14" s="3">
        <f t="shared" si="13"/>
        <v>7652.92242</v>
      </c>
      <c r="Q14" s="3">
        <f t="shared" si="13"/>
        <v>7769.290650000001</v>
      </c>
      <c r="R14" s="3">
        <f t="shared" si="13"/>
        <v>4889.74739</v>
      </c>
      <c r="S14" s="3">
        <f t="shared" si="13"/>
        <v>9174.836330000002</v>
      </c>
      <c r="T14" s="3">
        <f t="shared" si="13"/>
        <v>9407.57279</v>
      </c>
      <c r="U14" s="3">
        <f t="shared" si="13"/>
        <v>14027.163347999998</v>
      </c>
      <c r="V14" s="3">
        <f t="shared" si="13"/>
        <v>17610.620313000003</v>
      </c>
      <c r="W14" s="3">
        <f t="shared" si="13"/>
        <v>18488.85819</v>
      </c>
      <c r="X14" s="3">
        <f t="shared" si="13"/>
        <v>12535.82462</v>
      </c>
      <c r="Y14" s="3">
        <f t="shared" si="13"/>
        <v>10087.528330000003</v>
      </c>
      <c r="Z14" s="3">
        <f t="shared" si="13"/>
        <v>8684.26438</v>
      </c>
      <c r="AA14" s="3">
        <f t="shared" si="13"/>
        <v>12738.89859</v>
      </c>
      <c r="AB14" s="3">
        <f t="shared" si="13"/>
        <v>8151.480425000001</v>
      </c>
      <c r="AC14" s="3">
        <f t="shared" si="13"/>
        <v>10648.83391</v>
      </c>
      <c r="AD14" s="3">
        <f t="shared" si="13"/>
        <v>9948.3428</v>
      </c>
      <c r="AE14" s="3">
        <f t="shared" si="13"/>
        <v>19767.539682</v>
      </c>
      <c r="AF14" s="3">
        <f t="shared" si="13"/>
        <v>17647.812511999997</v>
      </c>
      <c r="AG14" s="3">
        <f t="shared" si="13"/>
        <v>11205.576030000002</v>
      </c>
      <c r="AH14" s="3">
        <f t="shared" si="13"/>
        <v>2832.767795</v>
      </c>
      <c r="AI14" s="3">
        <f t="shared" si="13"/>
        <v>12645.347660000001</v>
      </c>
      <c r="AJ14" s="3">
        <f t="shared" si="13"/>
        <v>5366.62896</v>
      </c>
      <c r="AK14" s="3">
        <f t="shared" si="13"/>
        <v>8076.867854000001</v>
      </c>
      <c r="AL14" s="3">
        <f t="shared" si="13"/>
        <v>13238.597460000003</v>
      </c>
      <c r="AM14" s="3">
        <f t="shared" si="13"/>
        <v>11401.80481</v>
      </c>
      <c r="AN14" s="3">
        <f t="shared" si="13"/>
        <v>9663.12655</v>
      </c>
      <c r="AO14" s="3">
        <f t="shared" si="13"/>
        <v>9893.58128</v>
      </c>
      <c r="AP14" s="3">
        <f t="shared" si="13"/>
        <v>9795.466890000003</v>
      </c>
      <c r="AQ14" s="3">
        <f t="shared" si="13"/>
        <v>4773.37916</v>
      </c>
      <c r="AR14" s="3">
        <f t="shared" si="13"/>
        <v>26155.470989999998</v>
      </c>
      <c r="AS14" s="3">
        <f t="shared" si="13"/>
        <v>9060.749830000002</v>
      </c>
      <c r="AT14" s="3">
        <f t="shared" si="13"/>
        <v>11753.875749</v>
      </c>
      <c r="AU14" s="3">
        <f t="shared" si="13"/>
        <v>11785.135450000002</v>
      </c>
      <c r="AV14" s="3">
        <f t="shared" si="13"/>
        <v>15836.347065</v>
      </c>
      <c r="AW14" s="3">
        <f t="shared" si="13"/>
        <v>9577.789848</v>
      </c>
      <c r="AX14" s="3">
        <f>2281.73*AX13</f>
        <v>10850.310669</v>
      </c>
      <c r="AY14" s="3">
        <f t="shared" si="13"/>
        <v>10359.054200000002</v>
      </c>
      <c r="AZ14" s="3">
        <f t="shared" si="13"/>
        <v>12601.994789999999</v>
      </c>
      <c r="BA14" s="3">
        <f t="shared" si="13"/>
        <v>14249.40385</v>
      </c>
      <c r="BB14" s="3">
        <f t="shared" si="13"/>
        <v>14087.401020000001</v>
      </c>
      <c r="BC14" s="3">
        <f t="shared" si="13"/>
        <v>17332.02108</v>
      </c>
      <c r="BD14" s="3">
        <f aca="true" t="shared" si="14" ref="BD14:DF14">2281.73*BD13</f>
        <v>20047.279780000004</v>
      </c>
      <c r="BE14" s="3">
        <f t="shared" si="14"/>
        <v>6304.419990000001</v>
      </c>
      <c r="BF14" s="3">
        <f t="shared" si="14"/>
        <v>12074.915160000002</v>
      </c>
      <c r="BG14" s="3">
        <f>1281.73*BG13</f>
        <v>8204.610076</v>
      </c>
      <c r="BH14" s="3">
        <f t="shared" si="14"/>
        <v>20572.077680000006</v>
      </c>
      <c r="BI14" s="3">
        <f t="shared" si="14"/>
        <v>17718.089796</v>
      </c>
      <c r="BJ14" s="3">
        <f t="shared" si="14"/>
        <v>12772.896367000001</v>
      </c>
      <c r="BK14" s="3">
        <f t="shared" si="14"/>
        <v>12903.411323</v>
      </c>
      <c r="BL14" s="3">
        <f t="shared" si="14"/>
        <v>14607.635460000003</v>
      </c>
      <c r="BM14" s="3">
        <f t="shared" si="14"/>
        <v>5498.969300000001</v>
      </c>
      <c r="BN14" s="3">
        <f t="shared" si="14"/>
        <v>5560.576010000001</v>
      </c>
      <c r="BO14" s="3">
        <f t="shared" si="14"/>
        <v>5236.570350000001</v>
      </c>
      <c r="BP14" s="3">
        <f t="shared" si="14"/>
        <v>9350.529540000001</v>
      </c>
      <c r="BQ14" s="3">
        <f t="shared" si="14"/>
        <v>17698.238745</v>
      </c>
      <c r="BR14" s="3">
        <f t="shared" si="14"/>
        <v>30238.626825000003</v>
      </c>
      <c r="BS14" s="3">
        <f t="shared" si="14"/>
        <v>14603.072</v>
      </c>
      <c r="BT14" s="3">
        <f t="shared" si="14"/>
        <v>12513.00732</v>
      </c>
      <c r="BU14" s="3">
        <f t="shared" si="14"/>
        <v>11511.32785</v>
      </c>
      <c r="BV14" s="3">
        <f t="shared" si="14"/>
        <v>10171.95234</v>
      </c>
      <c r="BW14" s="3">
        <f t="shared" si="14"/>
        <v>5170.40018</v>
      </c>
      <c r="BX14" s="3">
        <f t="shared" si="14"/>
        <v>12843.85817</v>
      </c>
      <c r="BY14" s="3">
        <f t="shared" si="14"/>
        <v>10972.83957</v>
      </c>
      <c r="BZ14" s="3">
        <f t="shared" si="14"/>
        <v>14154.483882</v>
      </c>
      <c r="CA14" s="3">
        <f t="shared" si="14"/>
        <v>5724.860570000001</v>
      </c>
      <c r="CB14" s="3">
        <f t="shared" si="14"/>
        <v>4257.7081800000005</v>
      </c>
      <c r="CC14" s="3">
        <f t="shared" si="14"/>
        <v>5378.03761</v>
      </c>
      <c r="CD14" s="3">
        <f t="shared" si="14"/>
        <v>12410.32947</v>
      </c>
      <c r="CE14" s="3">
        <f t="shared" si="14"/>
        <v>3690.698275</v>
      </c>
      <c r="CF14" s="3">
        <f t="shared" si="14"/>
        <v>23682.532016</v>
      </c>
      <c r="CG14" s="3">
        <f t="shared" si="14"/>
        <v>23287.336380000004</v>
      </c>
      <c r="CH14" s="3">
        <f t="shared" si="14"/>
        <v>16422.979847999995</v>
      </c>
      <c r="CI14" s="3">
        <f t="shared" si="14"/>
        <v>7324.3533</v>
      </c>
      <c r="CJ14" s="3">
        <f t="shared" si="14"/>
        <v>11454.2846</v>
      </c>
      <c r="CK14" s="3">
        <f t="shared" si="14"/>
        <v>10167.38888</v>
      </c>
      <c r="CL14" s="3">
        <f t="shared" si="14"/>
        <v>12451.400610000002</v>
      </c>
      <c r="CM14" s="3">
        <f t="shared" si="14"/>
        <v>16762.273099000002</v>
      </c>
      <c r="CN14" s="3">
        <f t="shared" si="14"/>
        <v>20159.084550000003</v>
      </c>
      <c r="CO14" s="3">
        <f t="shared" si="14"/>
        <v>7618.69647</v>
      </c>
      <c r="CP14" s="3">
        <f t="shared" si="14"/>
        <v>6553.12856</v>
      </c>
      <c r="CQ14" s="3">
        <f t="shared" si="14"/>
        <v>21662.74462</v>
      </c>
      <c r="CR14" s="3">
        <f t="shared" si="14"/>
        <v>11105.17991</v>
      </c>
      <c r="CS14" s="3">
        <f t="shared" si="14"/>
        <v>11159.94143</v>
      </c>
      <c r="CT14" s="3">
        <f t="shared" si="14"/>
        <v>9761.240940000002</v>
      </c>
      <c r="CU14" s="3">
        <f t="shared" si="14"/>
        <v>9955.18799</v>
      </c>
      <c r="CV14" s="3">
        <f t="shared" si="14"/>
        <v>9980.287020000002</v>
      </c>
      <c r="CW14" s="3">
        <f>2281.73*CW13</f>
        <v>17792.93054</v>
      </c>
      <c r="CX14" s="3">
        <f t="shared" si="14"/>
        <v>7422.924036000001</v>
      </c>
      <c r="CY14" s="3">
        <f t="shared" si="14"/>
        <v>5462.46162</v>
      </c>
      <c r="CZ14" s="3">
        <f t="shared" si="14"/>
        <v>8805.196070000002</v>
      </c>
      <c r="DA14" s="3">
        <f t="shared" si="14"/>
        <v>5024.36946</v>
      </c>
      <c r="DB14" s="3">
        <f t="shared" si="14"/>
        <v>2158.972926</v>
      </c>
      <c r="DC14" s="3">
        <f t="shared" si="14"/>
        <v>4298.094801</v>
      </c>
      <c r="DD14" s="3">
        <f t="shared" si="14"/>
        <v>7778.41757</v>
      </c>
      <c r="DE14" s="3">
        <f t="shared" si="14"/>
        <v>4880.620470000001</v>
      </c>
      <c r="DF14" s="3">
        <f t="shared" si="14"/>
        <v>23054.599920000004</v>
      </c>
    </row>
    <row r="15" spans="1:110" s="5" customFormat="1" ht="18.75" customHeight="1">
      <c r="A15" s="52"/>
      <c r="B15" s="19" t="s">
        <v>2</v>
      </c>
      <c r="C15" s="3">
        <f aca="true" t="shared" si="15" ref="C15:H15">C14/C7/12</f>
        <v>1.901441666666667</v>
      </c>
      <c r="D15" s="3">
        <f t="shared" si="15"/>
        <v>1.901441666666667</v>
      </c>
      <c r="E15" s="3">
        <f t="shared" si="15"/>
        <v>1.901441666666667</v>
      </c>
      <c r="F15" s="3">
        <f t="shared" si="15"/>
        <v>1.901441666666667</v>
      </c>
      <c r="G15" s="3">
        <f t="shared" si="15"/>
        <v>1.9014416666666667</v>
      </c>
      <c r="H15" s="3">
        <f t="shared" si="15"/>
        <v>1.901441666666667</v>
      </c>
      <c r="I15" s="3">
        <f aca="true" t="shared" si="16" ref="I15:BC15">I14/I7/12</f>
        <v>1.901441666666667</v>
      </c>
      <c r="J15" s="3">
        <f t="shared" si="16"/>
        <v>1.9014416666666667</v>
      </c>
      <c r="K15" s="3">
        <f t="shared" si="16"/>
        <v>1.901441666666667</v>
      </c>
      <c r="L15" s="3">
        <f t="shared" si="16"/>
        <v>2.28173</v>
      </c>
      <c r="M15" s="3">
        <f t="shared" si="16"/>
        <v>1.901441666666667</v>
      </c>
      <c r="N15" s="3">
        <f t="shared" si="16"/>
        <v>1.901441666666667</v>
      </c>
      <c r="O15" s="3">
        <f t="shared" si="16"/>
        <v>1.9014416666666671</v>
      </c>
      <c r="P15" s="3">
        <f t="shared" si="16"/>
        <v>1.9014416666666667</v>
      </c>
      <c r="Q15" s="3">
        <f t="shared" si="16"/>
        <v>1.901441666666667</v>
      </c>
      <c r="R15" s="3">
        <f t="shared" si="16"/>
        <v>1.9014416666666667</v>
      </c>
      <c r="S15" s="3">
        <f t="shared" si="16"/>
        <v>1.901441666666667</v>
      </c>
      <c r="T15" s="3">
        <f t="shared" si="16"/>
        <v>1.9014416666666667</v>
      </c>
      <c r="U15" s="3">
        <f t="shared" si="16"/>
        <v>2.28173</v>
      </c>
      <c r="V15" s="3">
        <f t="shared" si="16"/>
        <v>2.471874166666667</v>
      </c>
      <c r="W15" s="3">
        <f t="shared" si="16"/>
        <v>1.9014416666666667</v>
      </c>
      <c r="X15" s="3">
        <f t="shared" si="16"/>
        <v>1.9014416666666667</v>
      </c>
      <c r="Y15" s="3">
        <f t="shared" si="16"/>
        <v>1.9014416666666671</v>
      </c>
      <c r="Z15" s="3">
        <f t="shared" si="16"/>
        <v>1.9014416666666667</v>
      </c>
      <c r="AA15" s="3">
        <f t="shared" si="16"/>
        <v>1.901441666666667</v>
      </c>
      <c r="AB15" s="3">
        <f t="shared" si="16"/>
        <v>0.9507208333333335</v>
      </c>
      <c r="AC15" s="3">
        <f t="shared" si="16"/>
        <v>1.9014416666666667</v>
      </c>
      <c r="AD15" s="3">
        <f t="shared" si="16"/>
        <v>1.9014416666666667</v>
      </c>
      <c r="AE15" s="3">
        <f t="shared" si="16"/>
        <v>1.7112975</v>
      </c>
      <c r="AF15" s="3">
        <f t="shared" si="16"/>
        <v>1.5211533333333331</v>
      </c>
      <c r="AG15" s="3">
        <f t="shared" si="16"/>
        <v>1.901441666666667</v>
      </c>
      <c r="AH15" s="3">
        <f t="shared" si="16"/>
        <v>0.9507208333333333</v>
      </c>
      <c r="AI15" s="3">
        <f t="shared" si="16"/>
        <v>1.9014416666666667</v>
      </c>
      <c r="AJ15" s="3">
        <f t="shared" si="16"/>
        <v>1.9014416666666667</v>
      </c>
      <c r="AK15" s="3">
        <f t="shared" si="16"/>
        <v>2.0915858333333337</v>
      </c>
      <c r="AL15" s="3">
        <f t="shared" si="16"/>
        <v>1.901441666666667</v>
      </c>
      <c r="AM15" s="3">
        <f t="shared" si="16"/>
        <v>1.9014416666666667</v>
      </c>
      <c r="AN15" s="3">
        <f t="shared" si="16"/>
        <v>1.901441666666667</v>
      </c>
      <c r="AO15" s="3">
        <f t="shared" si="16"/>
        <v>1.9014416666666667</v>
      </c>
      <c r="AP15" s="3">
        <f t="shared" si="16"/>
        <v>1.9014416666666671</v>
      </c>
      <c r="AQ15" s="3">
        <f t="shared" si="16"/>
        <v>1.901441666666667</v>
      </c>
      <c r="AR15" s="3">
        <f t="shared" si="16"/>
        <v>1.9014416666666667</v>
      </c>
      <c r="AS15" s="3">
        <f t="shared" si="16"/>
        <v>1.9014416666666671</v>
      </c>
      <c r="AT15" s="3">
        <f t="shared" si="16"/>
        <v>2.0915858333333337</v>
      </c>
      <c r="AU15" s="3">
        <f t="shared" si="16"/>
        <v>1.901441666666667</v>
      </c>
      <c r="AV15" s="3">
        <f t="shared" si="16"/>
        <v>2.8521625</v>
      </c>
      <c r="AW15" s="3">
        <f t="shared" si="16"/>
        <v>2.0915858333333333</v>
      </c>
      <c r="AX15" s="3">
        <f t="shared" si="16"/>
        <v>2.0915858333333333</v>
      </c>
      <c r="AY15" s="3">
        <f t="shared" si="16"/>
        <v>1.9014416666666671</v>
      </c>
      <c r="AZ15" s="3">
        <f t="shared" si="16"/>
        <v>1.9014416666666667</v>
      </c>
      <c r="BA15" s="3">
        <f t="shared" si="16"/>
        <v>1.9014416666666667</v>
      </c>
      <c r="BB15" s="3">
        <f t="shared" si="16"/>
        <v>1.901441666666667</v>
      </c>
      <c r="BC15" s="3">
        <f t="shared" si="16"/>
        <v>2.28173</v>
      </c>
      <c r="BD15" s="3">
        <f aca="true" t="shared" si="17" ref="BD15:DF15">BD14/BD7/12</f>
        <v>1.901441666666667</v>
      </c>
      <c r="BE15" s="3">
        <f t="shared" si="17"/>
        <v>1.901441666666667</v>
      </c>
      <c r="BF15" s="3">
        <f t="shared" si="17"/>
        <v>1.901441666666667</v>
      </c>
      <c r="BG15" s="3">
        <f t="shared" si="17"/>
        <v>1.3885408333333336</v>
      </c>
      <c r="BH15" s="3">
        <f t="shared" si="17"/>
        <v>1.9014416666666671</v>
      </c>
      <c r="BI15" s="3">
        <f t="shared" si="17"/>
        <v>2.28173</v>
      </c>
      <c r="BJ15" s="3">
        <f t="shared" si="17"/>
        <v>2.0915858333333337</v>
      </c>
      <c r="BK15" s="3">
        <f t="shared" si="17"/>
        <v>2.0915858333333333</v>
      </c>
      <c r="BL15" s="3">
        <f t="shared" si="17"/>
        <v>1.901441666666667</v>
      </c>
      <c r="BM15" s="3">
        <f t="shared" si="17"/>
        <v>1.901441666666667</v>
      </c>
      <c r="BN15" s="3">
        <f t="shared" si="17"/>
        <v>1.901441666666667</v>
      </c>
      <c r="BO15" s="3">
        <f t="shared" si="17"/>
        <v>1.901441666666667</v>
      </c>
      <c r="BP15" s="3">
        <f t="shared" si="17"/>
        <v>1.901441666666667</v>
      </c>
      <c r="BQ15" s="3">
        <f t="shared" si="17"/>
        <v>2.8521625</v>
      </c>
      <c r="BR15" s="3">
        <f t="shared" si="17"/>
        <v>2.8521625000000004</v>
      </c>
      <c r="BS15" s="3">
        <f t="shared" si="17"/>
        <v>1.9014416666666667</v>
      </c>
      <c r="BT15" s="3">
        <f t="shared" si="17"/>
        <v>1.901441666666667</v>
      </c>
      <c r="BU15" s="3">
        <f t="shared" si="17"/>
        <v>1.9014416666666667</v>
      </c>
      <c r="BV15" s="3">
        <f t="shared" si="17"/>
        <v>1.9014416666666667</v>
      </c>
      <c r="BW15" s="3">
        <f t="shared" si="17"/>
        <v>1.9014416666666667</v>
      </c>
      <c r="BX15" s="3">
        <f t="shared" si="17"/>
        <v>1.9014416666666667</v>
      </c>
      <c r="BY15" s="3">
        <f t="shared" si="17"/>
        <v>1.901441666666667</v>
      </c>
      <c r="BZ15" s="3">
        <f t="shared" si="17"/>
        <v>2.662018333333333</v>
      </c>
      <c r="CA15" s="3">
        <f t="shared" si="17"/>
        <v>1.901441666666667</v>
      </c>
      <c r="CB15" s="3">
        <f t="shared" si="17"/>
        <v>1.901441666666667</v>
      </c>
      <c r="CC15" s="3">
        <f t="shared" si="17"/>
        <v>1.901441666666667</v>
      </c>
      <c r="CD15" s="3">
        <f t="shared" si="17"/>
        <v>1.901441666666667</v>
      </c>
      <c r="CE15" s="3">
        <f t="shared" si="17"/>
        <v>0.9507208333333333</v>
      </c>
      <c r="CF15" s="3">
        <f t="shared" si="17"/>
        <v>2.471874166666667</v>
      </c>
      <c r="CG15" s="3">
        <f t="shared" si="17"/>
        <v>2.6620183333333336</v>
      </c>
      <c r="CH15" s="3">
        <f t="shared" si="17"/>
        <v>2.2817299999999996</v>
      </c>
      <c r="CI15" s="3">
        <f t="shared" si="17"/>
        <v>1.9014416666666667</v>
      </c>
      <c r="CJ15" s="3">
        <f t="shared" si="17"/>
        <v>1.901441666666667</v>
      </c>
      <c r="CK15" s="3">
        <f t="shared" si="17"/>
        <v>1.9014416666666667</v>
      </c>
      <c r="CL15" s="3">
        <f t="shared" si="17"/>
        <v>1.901441666666667</v>
      </c>
      <c r="CM15" s="3">
        <f t="shared" si="17"/>
        <v>2.471874166666667</v>
      </c>
      <c r="CN15" s="3">
        <f t="shared" si="17"/>
        <v>1.901441666666667</v>
      </c>
      <c r="CO15" s="3">
        <f t="shared" si="17"/>
        <v>1.9014416666666667</v>
      </c>
      <c r="CP15" s="3">
        <f t="shared" si="17"/>
        <v>1.901441666666667</v>
      </c>
      <c r="CQ15" s="3">
        <f t="shared" si="17"/>
        <v>1.901441666666667</v>
      </c>
      <c r="CR15" s="3">
        <f t="shared" si="17"/>
        <v>1.901441666666667</v>
      </c>
      <c r="CS15" s="3">
        <f t="shared" si="17"/>
        <v>1.9014416666666667</v>
      </c>
      <c r="CT15" s="3">
        <f t="shared" si="17"/>
        <v>1.901441666666667</v>
      </c>
      <c r="CU15" s="3">
        <f t="shared" si="17"/>
        <v>1.9014416666666667</v>
      </c>
      <c r="CV15" s="3">
        <f t="shared" si="17"/>
        <v>1.901441666666667</v>
      </c>
      <c r="CW15" s="3">
        <f>CW14/CW7/12</f>
        <v>1.901441666666667</v>
      </c>
      <c r="CX15" s="3">
        <f t="shared" si="17"/>
        <v>2.28173</v>
      </c>
      <c r="CY15" s="3">
        <f t="shared" si="17"/>
        <v>1.9014416666666667</v>
      </c>
      <c r="CZ15" s="3">
        <f t="shared" si="17"/>
        <v>1.9014416666666671</v>
      </c>
      <c r="DA15" s="3">
        <f t="shared" si="17"/>
        <v>1.9014416666666667</v>
      </c>
      <c r="DB15" s="3">
        <f t="shared" si="17"/>
        <v>0.5704325</v>
      </c>
      <c r="DC15" s="3">
        <f t="shared" si="17"/>
        <v>1.7112975</v>
      </c>
      <c r="DD15" s="3">
        <f t="shared" si="17"/>
        <v>1.9014416666666667</v>
      </c>
      <c r="DE15" s="3">
        <f t="shared" si="17"/>
        <v>1.901441666666667</v>
      </c>
      <c r="DF15" s="3">
        <f t="shared" si="17"/>
        <v>1.901441666666667</v>
      </c>
    </row>
    <row r="16" spans="1:110" s="5" customFormat="1" ht="18.75" customHeight="1" thickBot="1">
      <c r="A16" s="53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  <c r="BT16" s="13" t="s">
        <v>14</v>
      </c>
      <c r="BU16" s="13" t="s">
        <v>14</v>
      </c>
      <c r="BV16" s="13" t="s">
        <v>14</v>
      </c>
      <c r="BW16" s="13" t="s">
        <v>14</v>
      </c>
      <c r="BX16" s="13" t="s">
        <v>14</v>
      </c>
      <c r="BY16" s="13" t="s">
        <v>14</v>
      </c>
      <c r="BZ16" s="13" t="s">
        <v>14</v>
      </c>
      <c r="CA16" s="13" t="s">
        <v>14</v>
      </c>
      <c r="CB16" s="13" t="s">
        <v>14</v>
      </c>
      <c r="CC16" s="13" t="s">
        <v>14</v>
      </c>
      <c r="CD16" s="13" t="s">
        <v>14</v>
      </c>
      <c r="CE16" s="13" t="s">
        <v>14</v>
      </c>
      <c r="CF16" s="13" t="s">
        <v>14</v>
      </c>
      <c r="CG16" s="13" t="s">
        <v>14</v>
      </c>
      <c r="CH16" s="13" t="s">
        <v>14</v>
      </c>
      <c r="CI16" s="13" t="s">
        <v>14</v>
      </c>
      <c r="CJ16" s="13" t="s">
        <v>14</v>
      </c>
      <c r="CK16" s="13" t="s">
        <v>14</v>
      </c>
      <c r="CL16" s="13" t="s">
        <v>14</v>
      </c>
      <c r="CM16" s="13" t="s">
        <v>14</v>
      </c>
      <c r="CN16" s="13" t="s">
        <v>14</v>
      </c>
      <c r="CO16" s="13" t="s">
        <v>14</v>
      </c>
      <c r="CP16" s="13" t="s">
        <v>14</v>
      </c>
      <c r="CQ16" s="13" t="s">
        <v>14</v>
      </c>
      <c r="CR16" s="13" t="s">
        <v>14</v>
      </c>
      <c r="CS16" s="13" t="s">
        <v>14</v>
      </c>
      <c r="CT16" s="13" t="s">
        <v>14</v>
      </c>
      <c r="CU16" s="13" t="s">
        <v>14</v>
      </c>
      <c r="CV16" s="13" t="s">
        <v>14</v>
      </c>
      <c r="CW16" s="13" t="s">
        <v>14</v>
      </c>
      <c r="CX16" s="13" t="s">
        <v>14</v>
      </c>
      <c r="CY16" s="13" t="s">
        <v>14</v>
      </c>
      <c r="CZ16" s="13" t="s">
        <v>14</v>
      </c>
      <c r="DA16" s="13" t="s">
        <v>14</v>
      </c>
      <c r="DB16" s="13" t="s">
        <v>14</v>
      </c>
      <c r="DC16" s="13" t="s">
        <v>14</v>
      </c>
      <c r="DD16" s="13" t="s">
        <v>14</v>
      </c>
      <c r="DE16" s="13" t="s">
        <v>14</v>
      </c>
      <c r="DF16" s="13" t="s">
        <v>14</v>
      </c>
    </row>
    <row r="17" spans="1:110" s="28" customFormat="1" ht="18.75" customHeight="1" thickTop="1">
      <c r="A17" s="51" t="s">
        <v>17</v>
      </c>
      <c r="B17" s="21" t="s">
        <v>11</v>
      </c>
      <c r="C17" s="33">
        <v>468</v>
      </c>
      <c r="D17" s="33">
        <v>473</v>
      </c>
      <c r="E17" s="33">
        <v>432.2</v>
      </c>
      <c r="F17" s="34">
        <v>432.2</v>
      </c>
      <c r="G17" s="33">
        <v>433</v>
      </c>
      <c r="H17" s="33">
        <v>466.3</v>
      </c>
      <c r="I17" s="33">
        <v>199</v>
      </c>
      <c r="J17" s="33">
        <v>357</v>
      </c>
      <c r="K17" s="33">
        <v>504.7</v>
      </c>
      <c r="L17" s="33">
        <v>220.7</v>
      </c>
      <c r="M17" s="33">
        <v>287</v>
      </c>
      <c r="N17" s="33">
        <v>619</v>
      </c>
      <c r="O17" s="33">
        <v>425</v>
      </c>
      <c r="P17" s="33">
        <v>355</v>
      </c>
      <c r="Q17" s="33">
        <v>253</v>
      </c>
      <c r="R17" s="33">
        <v>203</v>
      </c>
      <c r="S17" s="33">
        <v>360.5</v>
      </c>
      <c r="T17" s="33">
        <v>388.4</v>
      </c>
      <c r="U17" s="33">
        <v>446</v>
      </c>
      <c r="V17" s="33">
        <v>347</v>
      </c>
      <c r="W17" s="33">
        <v>712.8</v>
      </c>
      <c r="X17" s="33">
        <v>463</v>
      </c>
      <c r="Y17" s="33">
        <v>364.3</v>
      </c>
      <c r="Z17" s="33">
        <v>308.7</v>
      </c>
      <c r="AA17" s="33">
        <v>537</v>
      </c>
      <c r="AB17" s="33">
        <v>1000.3</v>
      </c>
      <c r="AC17" s="33">
        <v>401.2</v>
      </c>
      <c r="AD17" s="33">
        <v>334.4</v>
      </c>
      <c r="AE17" s="33">
        <v>1151.9</v>
      </c>
      <c r="AF17" s="33">
        <v>1163.3</v>
      </c>
      <c r="AG17" s="33">
        <v>431.1</v>
      </c>
      <c r="AH17" s="33">
        <v>330</v>
      </c>
      <c r="AI17" s="33">
        <v>575</v>
      </c>
      <c r="AJ17" s="33">
        <v>178</v>
      </c>
      <c r="AK17" s="33">
        <v>235</v>
      </c>
      <c r="AL17" s="33">
        <v>442</v>
      </c>
      <c r="AM17" s="33">
        <v>437.6</v>
      </c>
      <c r="AN17" s="33">
        <v>401.1</v>
      </c>
      <c r="AO17" s="33">
        <v>404.9</v>
      </c>
      <c r="AP17" s="33">
        <v>404.6</v>
      </c>
      <c r="AQ17" s="33">
        <v>153</v>
      </c>
      <c r="AR17" s="33">
        <v>1180</v>
      </c>
      <c r="AS17" s="33">
        <v>410</v>
      </c>
      <c r="AT17" s="33">
        <v>370</v>
      </c>
      <c r="AU17" s="33">
        <v>412</v>
      </c>
      <c r="AV17" s="33">
        <v>304</v>
      </c>
      <c r="AW17" s="33">
        <v>283.5</v>
      </c>
      <c r="AX17" s="33">
        <v>390.7</v>
      </c>
      <c r="AY17" s="33">
        <v>430.2</v>
      </c>
      <c r="AZ17" s="33">
        <v>510.2</v>
      </c>
      <c r="BA17" s="33">
        <v>537</v>
      </c>
      <c r="BB17" s="33">
        <v>544.7</v>
      </c>
      <c r="BC17" s="33">
        <v>455</v>
      </c>
      <c r="BD17" s="33">
        <v>692</v>
      </c>
      <c r="BE17" s="33">
        <v>259.9</v>
      </c>
      <c r="BF17" s="33">
        <v>502</v>
      </c>
      <c r="BG17" s="33">
        <v>587</v>
      </c>
      <c r="BH17" s="33">
        <v>749</v>
      </c>
      <c r="BI17" s="33">
        <v>633</v>
      </c>
      <c r="BJ17" s="33">
        <v>365.8</v>
      </c>
      <c r="BK17" s="33">
        <v>366.2</v>
      </c>
      <c r="BL17" s="33">
        <v>616.2</v>
      </c>
      <c r="BM17" s="33">
        <v>178</v>
      </c>
      <c r="BN17" s="33">
        <v>187</v>
      </c>
      <c r="BO17" s="33">
        <v>205</v>
      </c>
      <c r="BP17" s="33">
        <v>382.6</v>
      </c>
      <c r="BQ17" s="33">
        <v>478</v>
      </c>
      <c r="BR17" s="33">
        <v>655</v>
      </c>
      <c r="BS17" s="33">
        <v>577.7</v>
      </c>
      <c r="BT17" s="33">
        <v>530.8</v>
      </c>
      <c r="BU17" s="33">
        <v>357</v>
      </c>
      <c r="BV17" s="33">
        <v>333</v>
      </c>
      <c r="BW17" s="33">
        <v>197</v>
      </c>
      <c r="BX17" s="33">
        <v>509.6</v>
      </c>
      <c r="BY17" s="33">
        <v>374.4</v>
      </c>
      <c r="BZ17" s="33">
        <v>269</v>
      </c>
      <c r="CA17" s="33">
        <v>250</v>
      </c>
      <c r="CB17" s="33">
        <v>170.5</v>
      </c>
      <c r="CC17" s="33">
        <v>184.5</v>
      </c>
      <c r="CD17" s="33">
        <v>508.3</v>
      </c>
      <c r="CE17" s="33">
        <v>399</v>
      </c>
      <c r="CF17" s="33">
        <v>554.6</v>
      </c>
      <c r="CG17" s="33">
        <v>431.2</v>
      </c>
      <c r="CH17" s="33">
        <v>433</v>
      </c>
      <c r="CI17" s="33">
        <v>238</v>
      </c>
      <c r="CJ17" s="33">
        <v>436</v>
      </c>
      <c r="CK17" s="33">
        <v>354</v>
      </c>
      <c r="CL17" s="33">
        <v>462</v>
      </c>
      <c r="CM17" s="33">
        <v>354.8</v>
      </c>
      <c r="CN17" s="33">
        <v>590</v>
      </c>
      <c r="CO17" s="33">
        <v>330</v>
      </c>
      <c r="CP17" s="33">
        <v>234</v>
      </c>
      <c r="CQ17" s="33">
        <v>729</v>
      </c>
      <c r="CR17" s="33">
        <v>511</v>
      </c>
      <c r="CS17" s="33">
        <v>408</v>
      </c>
      <c r="CT17" s="33">
        <v>400.4</v>
      </c>
      <c r="CU17" s="33">
        <v>413.8</v>
      </c>
      <c r="CV17" s="33">
        <v>408.5</v>
      </c>
      <c r="CW17" s="33">
        <v>598</v>
      </c>
      <c r="CX17" s="33">
        <v>190.3</v>
      </c>
      <c r="CY17" s="33">
        <v>212</v>
      </c>
      <c r="CZ17" s="33">
        <v>301</v>
      </c>
      <c r="DA17" s="33">
        <v>224</v>
      </c>
      <c r="DB17" s="33">
        <v>529</v>
      </c>
      <c r="DC17" s="33">
        <v>235.6</v>
      </c>
      <c r="DD17" s="33">
        <v>270</v>
      </c>
      <c r="DE17" s="33">
        <v>205.5</v>
      </c>
      <c r="DF17" s="33">
        <v>850</v>
      </c>
    </row>
    <row r="18" spans="1:110" s="5" customFormat="1" ht="18.75" customHeight="1">
      <c r="A18" s="52"/>
      <c r="B18" s="22" t="s">
        <v>4</v>
      </c>
      <c r="C18" s="14">
        <f aca="true" t="shared" si="18" ref="C18:H18">C17*0.1</f>
        <v>46.800000000000004</v>
      </c>
      <c r="D18" s="14">
        <f t="shared" si="18"/>
        <v>47.300000000000004</v>
      </c>
      <c r="E18" s="14">
        <f t="shared" si="18"/>
        <v>43.22</v>
      </c>
      <c r="F18" s="14">
        <f>F17*0.11</f>
        <v>47.542</v>
      </c>
      <c r="G18" s="14">
        <f t="shared" si="18"/>
        <v>43.300000000000004</v>
      </c>
      <c r="H18" s="14">
        <f t="shared" si="18"/>
        <v>46.63</v>
      </c>
      <c r="I18" s="14">
        <f aca="true" t="shared" si="19" ref="I18:BC18">I17*0.1</f>
        <v>19.900000000000002</v>
      </c>
      <c r="J18" s="14">
        <f t="shared" si="19"/>
        <v>35.7</v>
      </c>
      <c r="K18" s="14">
        <f t="shared" si="19"/>
        <v>50.47</v>
      </c>
      <c r="L18" s="14">
        <f t="shared" si="19"/>
        <v>22.07</v>
      </c>
      <c r="M18" s="14">
        <f t="shared" si="19"/>
        <v>28.700000000000003</v>
      </c>
      <c r="N18" s="14">
        <f t="shared" si="19"/>
        <v>61.900000000000006</v>
      </c>
      <c r="O18" s="14">
        <f t="shared" si="19"/>
        <v>42.5</v>
      </c>
      <c r="P18" s="14">
        <f t="shared" si="19"/>
        <v>35.5</v>
      </c>
      <c r="Q18" s="14">
        <f t="shared" si="19"/>
        <v>25.3</v>
      </c>
      <c r="R18" s="14">
        <f t="shared" si="19"/>
        <v>20.3</v>
      </c>
      <c r="S18" s="14">
        <f t="shared" si="19"/>
        <v>36.050000000000004</v>
      </c>
      <c r="T18" s="14">
        <f t="shared" si="19"/>
        <v>38.84</v>
      </c>
      <c r="U18" s="14">
        <f t="shared" si="19"/>
        <v>44.6</v>
      </c>
      <c r="V18" s="14">
        <f t="shared" si="19"/>
        <v>34.7</v>
      </c>
      <c r="W18" s="14">
        <f t="shared" si="19"/>
        <v>71.28</v>
      </c>
      <c r="X18" s="14">
        <f t="shared" si="19"/>
        <v>46.300000000000004</v>
      </c>
      <c r="Y18" s="14">
        <f t="shared" si="19"/>
        <v>36.43</v>
      </c>
      <c r="Z18" s="14">
        <f t="shared" si="19"/>
        <v>30.87</v>
      </c>
      <c r="AA18" s="14">
        <f t="shared" si="19"/>
        <v>53.7</v>
      </c>
      <c r="AB18" s="14">
        <f t="shared" si="19"/>
        <v>100.03</v>
      </c>
      <c r="AC18" s="14">
        <f t="shared" si="19"/>
        <v>40.120000000000005</v>
      </c>
      <c r="AD18" s="14">
        <f t="shared" si="19"/>
        <v>33.44</v>
      </c>
      <c r="AE18" s="14">
        <f t="shared" si="19"/>
        <v>115.19000000000001</v>
      </c>
      <c r="AF18" s="14">
        <f t="shared" si="19"/>
        <v>116.33</v>
      </c>
      <c r="AG18" s="14">
        <f t="shared" si="19"/>
        <v>43.11000000000001</v>
      </c>
      <c r="AH18" s="14">
        <f t="shared" si="19"/>
        <v>33</v>
      </c>
      <c r="AI18" s="14">
        <f t="shared" si="19"/>
        <v>57.5</v>
      </c>
      <c r="AJ18" s="14">
        <f t="shared" si="19"/>
        <v>17.8</v>
      </c>
      <c r="AK18" s="14">
        <f t="shared" si="19"/>
        <v>23.5</v>
      </c>
      <c r="AL18" s="14">
        <f t="shared" si="19"/>
        <v>44.2</v>
      </c>
      <c r="AM18" s="14">
        <f t="shared" si="19"/>
        <v>43.760000000000005</v>
      </c>
      <c r="AN18" s="14">
        <f t="shared" si="19"/>
        <v>40.11000000000001</v>
      </c>
      <c r="AO18" s="14">
        <f t="shared" si="19"/>
        <v>40.49</v>
      </c>
      <c r="AP18" s="14">
        <f t="shared" si="19"/>
        <v>40.46000000000001</v>
      </c>
      <c r="AQ18" s="14">
        <f t="shared" si="19"/>
        <v>15.3</v>
      </c>
      <c r="AR18" s="14">
        <f t="shared" si="19"/>
        <v>118</v>
      </c>
      <c r="AS18" s="14">
        <f t="shared" si="19"/>
        <v>41</v>
      </c>
      <c r="AT18" s="14">
        <f t="shared" si="19"/>
        <v>37</v>
      </c>
      <c r="AU18" s="14">
        <f t="shared" si="19"/>
        <v>41.2</v>
      </c>
      <c r="AV18" s="14">
        <f t="shared" si="19"/>
        <v>30.400000000000002</v>
      </c>
      <c r="AW18" s="14">
        <f t="shared" si="19"/>
        <v>28.35</v>
      </c>
      <c r="AX18" s="14">
        <f t="shared" si="19"/>
        <v>39.07</v>
      </c>
      <c r="AY18" s="14">
        <f t="shared" si="19"/>
        <v>43.02</v>
      </c>
      <c r="AZ18" s="14">
        <f t="shared" si="19"/>
        <v>51.02</v>
      </c>
      <c r="BA18" s="14">
        <f t="shared" si="19"/>
        <v>53.7</v>
      </c>
      <c r="BB18" s="14">
        <f t="shared" si="19"/>
        <v>54.470000000000006</v>
      </c>
      <c r="BC18" s="14">
        <f t="shared" si="19"/>
        <v>45.5</v>
      </c>
      <c r="BD18" s="14">
        <f aca="true" t="shared" si="20" ref="BD18:DF18">BD17*0.1</f>
        <v>69.2</v>
      </c>
      <c r="BE18" s="14">
        <f t="shared" si="20"/>
        <v>25.99</v>
      </c>
      <c r="BF18" s="14">
        <f t="shared" si="20"/>
        <v>50.2</v>
      </c>
      <c r="BG18" s="14">
        <f t="shared" si="20"/>
        <v>58.7</v>
      </c>
      <c r="BH18" s="14">
        <f t="shared" si="20"/>
        <v>74.9</v>
      </c>
      <c r="BI18" s="14">
        <f t="shared" si="20"/>
        <v>63.300000000000004</v>
      </c>
      <c r="BJ18" s="14">
        <f t="shared" si="20"/>
        <v>36.580000000000005</v>
      </c>
      <c r="BK18" s="14">
        <f t="shared" si="20"/>
        <v>36.62</v>
      </c>
      <c r="BL18" s="14">
        <f t="shared" si="20"/>
        <v>61.620000000000005</v>
      </c>
      <c r="BM18" s="14">
        <f t="shared" si="20"/>
        <v>17.8</v>
      </c>
      <c r="BN18" s="14">
        <f t="shared" si="20"/>
        <v>18.7</v>
      </c>
      <c r="BO18" s="14">
        <f t="shared" si="20"/>
        <v>20.5</v>
      </c>
      <c r="BP18" s="14">
        <f>BP17*0.2</f>
        <v>76.52000000000001</v>
      </c>
      <c r="BQ18" s="14">
        <f>BQ17*0.06</f>
        <v>28.68</v>
      </c>
      <c r="BR18" s="14">
        <f>BR17*0.07</f>
        <v>45.85</v>
      </c>
      <c r="BS18" s="14">
        <f t="shared" si="20"/>
        <v>57.77000000000001</v>
      </c>
      <c r="BT18" s="14">
        <f t="shared" si="20"/>
        <v>53.08</v>
      </c>
      <c r="BU18" s="14">
        <f t="shared" si="20"/>
        <v>35.7</v>
      </c>
      <c r="BV18" s="14">
        <f t="shared" si="20"/>
        <v>33.300000000000004</v>
      </c>
      <c r="BW18" s="14">
        <f t="shared" si="20"/>
        <v>19.700000000000003</v>
      </c>
      <c r="BX18" s="14">
        <f t="shared" si="20"/>
        <v>50.96000000000001</v>
      </c>
      <c r="BY18" s="14">
        <f t="shared" si="20"/>
        <v>37.44</v>
      </c>
      <c r="BZ18" s="14">
        <f t="shared" si="20"/>
        <v>26.900000000000002</v>
      </c>
      <c r="CA18" s="14">
        <f t="shared" si="20"/>
        <v>25</v>
      </c>
      <c r="CB18" s="14">
        <f t="shared" si="20"/>
        <v>17.05</v>
      </c>
      <c r="CC18" s="14">
        <f t="shared" si="20"/>
        <v>18.45</v>
      </c>
      <c r="CD18" s="14">
        <f t="shared" si="20"/>
        <v>50.830000000000005</v>
      </c>
      <c r="CE18" s="14">
        <f t="shared" si="20"/>
        <v>39.900000000000006</v>
      </c>
      <c r="CF18" s="14">
        <f t="shared" si="20"/>
        <v>55.46000000000001</v>
      </c>
      <c r="CG18" s="14">
        <f t="shared" si="20"/>
        <v>43.120000000000005</v>
      </c>
      <c r="CH18" s="14">
        <f t="shared" si="20"/>
        <v>43.300000000000004</v>
      </c>
      <c r="CI18" s="14">
        <f t="shared" si="20"/>
        <v>23.8</v>
      </c>
      <c r="CJ18" s="14">
        <f t="shared" si="20"/>
        <v>43.6</v>
      </c>
      <c r="CK18" s="14">
        <f t="shared" si="20"/>
        <v>35.4</v>
      </c>
      <c r="CL18" s="14">
        <f t="shared" si="20"/>
        <v>46.2</v>
      </c>
      <c r="CM18" s="14">
        <f t="shared" si="20"/>
        <v>35.480000000000004</v>
      </c>
      <c r="CN18" s="14">
        <f t="shared" si="20"/>
        <v>59</v>
      </c>
      <c r="CO18" s="14">
        <f t="shared" si="20"/>
        <v>33</v>
      </c>
      <c r="CP18" s="14">
        <f t="shared" si="20"/>
        <v>23.400000000000002</v>
      </c>
      <c r="CQ18" s="14">
        <f t="shared" si="20"/>
        <v>72.9</v>
      </c>
      <c r="CR18" s="14">
        <f t="shared" si="20"/>
        <v>51.1</v>
      </c>
      <c r="CS18" s="14">
        <f t="shared" si="20"/>
        <v>40.800000000000004</v>
      </c>
      <c r="CT18" s="14">
        <f t="shared" si="20"/>
        <v>40.04</v>
      </c>
      <c r="CU18" s="14">
        <f t="shared" si="20"/>
        <v>41.38</v>
      </c>
      <c r="CV18" s="14">
        <f t="shared" si="20"/>
        <v>40.85</v>
      </c>
      <c r="CW18" s="14">
        <f>CW17*0.1</f>
        <v>59.800000000000004</v>
      </c>
      <c r="CX18" s="14">
        <f t="shared" si="20"/>
        <v>19.03</v>
      </c>
      <c r="CY18" s="14">
        <f t="shared" si="20"/>
        <v>21.200000000000003</v>
      </c>
      <c r="CZ18" s="14">
        <f t="shared" si="20"/>
        <v>30.1</v>
      </c>
      <c r="DA18" s="14">
        <f t="shared" si="20"/>
        <v>22.400000000000002</v>
      </c>
      <c r="DB18" s="14">
        <f>DB17*0.08</f>
        <v>42.32</v>
      </c>
      <c r="DC18" s="14">
        <f t="shared" si="20"/>
        <v>23.560000000000002</v>
      </c>
      <c r="DD18" s="14">
        <f t="shared" si="20"/>
        <v>27</v>
      </c>
      <c r="DE18" s="14">
        <f t="shared" si="20"/>
        <v>20.55</v>
      </c>
      <c r="DF18" s="14">
        <f t="shared" si="20"/>
        <v>85</v>
      </c>
    </row>
    <row r="19" spans="1:110" s="5" customFormat="1" ht="18.75" customHeight="1">
      <c r="A19" s="52"/>
      <c r="B19" s="19" t="s">
        <v>13</v>
      </c>
      <c r="C19" s="2">
        <f aca="true" t="shared" si="21" ref="C19:H19">445.14*C18</f>
        <v>20832.552</v>
      </c>
      <c r="D19" s="2">
        <f t="shared" si="21"/>
        <v>21055.122000000003</v>
      </c>
      <c r="E19" s="2">
        <f t="shared" si="21"/>
        <v>19238.9508</v>
      </c>
      <c r="F19" s="2">
        <f t="shared" si="21"/>
        <v>21162.84588</v>
      </c>
      <c r="G19" s="2">
        <f t="shared" si="21"/>
        <v>19274.562</v>
      </c>
      <c r="H19" s="2">
        <f t="shared" si="21"/>
        <v>20756.8782</v>
      </c>
      <c r="I19" s="2">
        <f aca="true" t="shared" si="22" ref="I19:BC19">445.14*I18</f>
        <v>8858.286</v>
      </c>
      <c r="J19" s="2">
        <f t="shared" si="22"/>
        <v>15891.498000000001</v>
      </c>
      <c r="K19" s="2">
        <f t="shared" si="22"/>
        <v>22466.215799999998</v>
      </c>
      <c r="L19" s="2">
        <f t="shared" si="22"/>
        <v>9824.2398</v>
      </c>
      <c r="M19" s="2">
        <f t="shared" si="22"/>
        <v>12775.518</v>
      </c>
      <c r="N19" s="2">
        <f t="shared" si="22"/>
        <v>27554.166</v>
      </c>
      <c r="O19" s="2">
        <f t="shared" si="22"/>
        <v>18918.45</v>
      </c>
      <c r="P19" s="2">
        <f t="shared" si="22"/>
        <v>15802.47</v>
      </c>
      <c r="Q19" s="2">
        <f t="shared" si="22"/>
        <v>11262.042</v>
      </c>
      <c r="R19" s="2">
        <f t="shared" si="22"/>
        <v>9036.342</v>
      </c>
      <c r="S19" s="2">
        <f t="shared" si="22"/>
        <v>16047.297000000002</v>
      </c>
      <c r="T19" s="2">
        <f t="shared" si="22"/>
        <v>17289.2376</v>
      </c>
      <c r="U19" s="2">
        <f t="shared" si="22"/>
        <v>19853.244</v>
      </c>
      <c r="V19" s="2">
        <f t="shared" si="22"/>
        <v>15446.358</v>
      </c>
      <c r="W19" s="2">
        <f t="shared" si="22"/>
        <v>31729.5792</v>
      </c>
      <c r="X19" s="2">
        <f t="shared" si="22"/>
        <v>20609.982</v>
      </c>
      <c r="Y19" s="2">
        <f t="shared" si="22"/>
        <v>16216.4502</v>
      </c>
      <c r="Z19" s="2">
        <f t="shared" si="22"/>
        <v>13741.4718</v>
      </c>
      <c r="AA19" s="2">
        <f t="shared" si="22"/>
        <v>23904.018</v>
      </c>
      <c r="AB19" s="2">
        <f t="shared" si="22"/>
        <v>44527.3542</v>
      </c>
      <c r="AC19" s="2">
        <f t="shared" si="22"/>
        <v>17859.0168</v>
      </c>
      <c r="AD19" s="2">
        <f t="shared" si="22"/>
        <v>14885.4816</v>
      </c>
      <c r="AE19" s="2">
        <f t="shared" si="22"/>
        <v>51275.676600000006</v>
      </c>
      <c r="AF19" s="2">
        <f t="shared" si="22"/>
        <v>51783.1362</v>
      </c>
      <c r="AG19" s="2">
        <f t="shared" si="22"/>
        <v>19189.9854</v>
      </c>
      <c r="AH19" s="2">
        <f t="shared" si="22"/>
        <v>14689.619999999999</v>
      </c>
      <c r="AI19" s="2">
        <f t="shared" si="22"/>
        <v>25595.55</v>
      </c>
      <c r="AJ19" s="2">
        <f t="shared" si="22"/>
        <v>7923.492</v>
      </c>
      <c r="AK19" s="2">
        <f t="shared" si="22"/>
        <v>10460.789999999999</v>
      </c>
      <c r="AL19" s="2">
        <f t="shared" si="22"/>
        <v>19675.188000000002</v>
      </c>
      <c r="AM19" s="2">
        <f t="shared" si="22"/>
        <v>19479.3264</v>
      </c>
      <c r="AN19" s="2">
        <f t="shared" si="22"/>
        <v>17854.565400000003</v>
      </c>
      <c r="AO19" s="2">
        <f t="shared" si="22"/>
        <v>18023.7186</v>
      </c>
      <c r="AP19" s="2">
        <f t="shared" si="22"/>
        <v>18010.364400000002</v>
      </c>
      <c r="AQ19" s="2">
        <f t="shared" si="22"/>
        <v>6810.642</v>
      </c>
      <c r="AR19" s="2">
        <f t="shared" si="22"/>
        <v>52526.52</v>
      </c>
      <c r="AS19" s="2">
        <f t="shared" si="22"/>
        <v>18250.739999999998</v>
      </c>
      <c r="AT19" s="2">
        <f t="shared" si="22"/>
        <v>16470.18</v>
      </c>
      <c r="AU19" s="2">
        <f t="shared" si="22"/>
        <v>18339.768</v>
      </c>
      <c r="AV19" s="2">
        <f t="shared" si="22"/>
        <v>13532.256000000001</v>
      </c>
      <c r="AW19" s="2">
        <f t="shared" si="22"/>
        <v>12619.719000000001</v>
      </c>
      <c r="AX19" s="2">
        <f t="shared" si="22"/>
        <v>17391.6198</v>
      </c>
      <c r="AY19" s="2">
        <f t="shared" si="22"/>
        <v>19149.9228</v>
      </c>
      <c r="AZ19" s="2">
        <f t="shared" si="22"/>
        <v>22711.0428</v>
      </c>
      <c r="BA19" s="2">
        <f t="shared" si="22"/>
        <v>23904.018</v>
      </c>
      <c r="BB19" s="2">
        <f t="shared" si="22"/>
        <v>24246.775800000003</v>
      </c>
      <c r="BC19" s="2">
        <f t="shared" si="22"/>
        <v>20253.87</v>
      </c>
      <c r="BD19" s="2">
        <f aca="true" t="shared" si="23" ref="BD19:DF19">445.14*BD18</f>
        <v>30803.688000000002</v>
      </c>
      <c r="BE19" s="2">
        <f t="shared" si="23"/>
        <v>11569.1886</v>
      </c>
      <c r="BF19" s="2">
        <f t="shared" si="23"/>
        <v>22346.028000000002</v>
      </c>
      <c r="BG19" s="2">
        <f>345.14*BG18</f>
        <v>20259.718</v>
      </c>
      <c r="BH19" s="2">
        <f t="shared" si="23"/>
        <v>33340.986000000004</v>
      </c>
      <c r="BI19" s="2">
        <f>345.14*BI18</f>
        <v>21847.362</v>
      </c>
      <c r="BJ19" s="2">
        <f t="shared" si="23"/>
        <v>16283.221200000002</v>
      </c>
      <c r="BK19" s="2">
        <f t="shared" si="23"/>
        <v>16301.026799999998</v>
      </c>
      <c r="BL19" s="2">
        <f t="shared" si="23"/>
        <v>27429.5268</v>
      </c>
      <c r="BM19" s="2">
        <f t="shared" si="23"/>
        <v>7923.492</v>
      </c>
      <c r="BN19" s="2">
        <f t="shared" si="23"/>
        <v>8324.117999999999</v>
      </c>
      <c r="BO19" s="2">
        <f>345.14*BO18</f>
        <v>7075.37</v>
      </c>
      <c r="BP19" s="2">
        <f t="shared" si="23"/>
        <v>34062.1128</v>
      </c>
      <c r="BQ19" s="2">
        <f t="shared" si="23"/>
        <v>12766.6152</v>
      </c>
      <c r="BR19" s="2">
        <f t="shared" si="23"/>
        <v>20409.669</v>
      </c>
      <c r="BS19" s="2">
        <f t="shared" si="23"/>
        <v>25715.737800000003</v>
      </c>
      <c r="BT19" s="2">
        <f t="shared" si="23"/>
        <v>23628.031199999998</v>
      </c>
      <c r="BU19" s="2">
        <f t="shared" si="23"/>
        <v>15891.498000000001</v>
      </c>
      <c r="BV19" s="2">
        <f t="shared" si="23"/>
        <v>14823.162000000002</v>
      </c>
      <c r="BW19" s="2">
        <f t="shared" si="23"/>
        <v>8769.258000000002</v>
      </c>
      <c r="BX19" s="2">
        <f t="shared" si="23"/>
        <v>22684.334400000003</v>
      </c>
      <c r="BY19" s="2">
        <f t="shared" si="23"/>
        <v>16666.041599999997</v>
      </c>
      <c r="BZ19" s="2">
        <f t="shared" si="23"/>
        <v>11974.266000000001</v>
      </c>
      <c r="CA19" s="2">
        <f t="shared" si="23"/>
        <v>11128.5</v>
      </c>
      <c r="CB19" s="2">
        <f t="shared" si="23"/>
        <v>7589.637</v>
      </c>
      <c r="CC19" s="2">
        <f t="shared" si="23"/>
        <v>8212.832999999999</v>
      </c>
      <c r="CD19" s="2">
        <f t="shared" si="23"/>
        <v>22626.466200000003</v>
      </c>
      <c r="CE19" s="2">
        <f t="shared" si="23"/>
        <v>17761.086000000003</v>
      </c>
      <c r="CF19" s="2">
        <f t="shared" si="23"/>
        <v>24687.464400000004</v>
      </c>
      <c r="CG19" s="2">
        <f t="shared" si="23"/>
        <v>19194.436800000003</v>
      </c>
      <c r="CH19" s="2">
        <f t="shared" si="23"/>
        <v>19274.562</v>
      </c>
      <c r="CI19" s="2">
        <f t="shared" si="23"/>
        <v>10594.332</v>
      </c>
      <c r="CJ19" s="2">
        <f t="shared" si="23"/>
        <v>19408.104</v>
      </c>
      <c r="CK19" s="2">
        <f t="shared" si="23"/>
        <v>15757.955999999998</v>
      </c>
      <c r="CL19" s="2">
        <f t="shared" si="23"/>
        <v>20565.468</v>
      </c>
      <c r="CM19" s="2">
        <f t="shared" si="23"/>
        <v>15793.567200000001</v>
      </c>
      <c r="CN19" s="2">
        <f t="shared" si="23"/>
        <v>26263.26</v>
      </c>
      <c r="CO19" s="2">
        <f t="shared" si="23"/>
        <v>14689.619999999999</v>
      </c>
      <c r="CP19" s="2">
        <f t="shared" si="23"/>
        <v>10416.276</v>
      </c>
      <c r="CQ19" s="2">
        <f t="shared" si="23"/>
        <v>32450.706000000002</v>
      </c>
      <c r="CR19" s="2">
        <f t="shared" si="23"/>
        <v>22746.654</v>
      </c>
      <c r="CS19" s="2">
        <f t="shared" si="23"/>
        <v>18161.712</v>
      </c>
      <c r="CT19" s="2">
        <f t="shared" si="23"/>
        <v>17823.4056</v>
      </c>
      <c r="CU19" s="2">
        <f t="shared" si="23"/>
        <v>18419.893200000002</v>
      </c>
      <c r="CV19" s="2">
        <f t="shared" si="23"/>
        <v>18183.969</v>
      </c>
      <c r="CW19" s="2">
        <f>445.14*CW18</f>
        <v>26619.372</v>
      </c>
      <c r="CX19" s="2">
        <f t="shared" si="23"/>
        <v>8471.0142</v>
      </c>
      <c r="CY19" s="2">
        <f t="shared" si="23"/>
        <v>9436.968</v>
      </c>
      <c r="CZ19" s="2">
        <f t="shared" si="23"/>
        <v>13398.714</v>
      </c>
      <c r="DA19" s="2">
        <f t="shared" si="23"/>
        <v>9971.136</v>
      </c>
      <c r="DB19" s="2">
        <f t="shared" si="23"/>
        <v>18838.3248</v>
      </c>
      <c r="DC19" s="2">
        <f t="shared" si="23"/>
        <v>10487.4984</v>
      </c>
      <c r="DD19" s="2">
        <f t="shared" si="23"/>
        <v>12018.779999999999</v>
      </c>
      <c r="DE19" s="2">
        <f t="shared" si="23"/>
        <v>9147.627</v>
      </c>
      <c r="DF19" s="2">
        <f t="shared" si="23"/>
        <v>37836.9</v>
      </c>
    </row>
    <row r="20" spans="1:110" s="5" customFormat="1" ht="18.75" customHeight="1">
      <c r="A20" s="52"/>
      <c r="B20" s="19" t="s">
        <v>2</v>
      </c>
      <c r="C20" s="3">
        <f aca="true" t="shared" si="24" ref="C20:H20">C19/C7/12</f>
        <v>3.0239435638390524</v>
      </c>
      <c r="D20" s="3">
        <f t="shared" si="24"/>
        <v>3.235466531440163</v>
      </c>
      <c r="E20" s="3">
        <f t="shared" si="24"/>
        <v>3.1094761442979046</v>
      </c>
      <c r="F20" s="3">
        <f t="shared" si="24"/>
        <v>3.439770801638385</v>
      </c>
      <c r="G20" s="3">
        <f t="shared" si="24"/>
        <v>3.1550058927519156</v>
      </c>
      <c r="H20" s="3">
        <f t="shared" si="24"/>
        <v>3.6810807618642265</v>
      </c>
      <c r="I20" s="3">
        <f aca="true" t="shared" si="25" ref="I20:BC20">I19/I7/12</f>
        <v>3.322189468946895</v>
      </c>
      <c r="J20" s="3">
        <f t="shared" si="25"/>
        <v>3.1933723173378348</v>
      </c>
      <c r="K20" s="3">
        <f t="shared" si="25"/>
        <v>3.370269396939694</v>
      </c>
      <c r="L20" s="3">
        <f t="shared" si="25"/>
        <v>2.6895093626806834</v>
      </c>
      <c r="M20" s="3">
        <f t="shared" si="25"/>
        <v>2.8284444739638683</v>
      </c>
      <c r="N20" s="3">
        <f t="shared" si="25"/>
        <v>4.092283906612012</v>
      </c>
      <c r="O20" s="3">
        <f t="shared" si="25"/>
        <v>3.2579820210787354</v>
      </c>
      <c r="P20" s="3">
        <f t="shared" si="25"/>
        <v>3.926274597495528</v>
      </c>
      <c r="Q20" s="3">
        <f t="shared" si="25"/>
        <v>2.756251101321586</v>
      </c>
      <c r="R20" s="3">
        <f t="shared" si="25"/>
        <v>3.5138987400839947</v>
      </c>
      <c r="S20" s="3">
        <f t="shared" si="25"/>
        <v>3.3257268092514303</v>
      </c>
      <c r="T20" s="3">
        <f t="shared" si="25"/>
        <v>3.4944695609992724</v>
      </c>
      <c r="U20" s="3">
        <f t="shared" si="25"/>
        <v>3.229430021471794</v>
      </c>
      <c r="V20" s="3">
        <f t="shared" si="25"/>
        <v>2.1680924709449214</v>
      </c>
      <c r="W20" s="3">
        <f t="shared" si="25"/>
        <v>3.2631514253980005</v>
      </c>
      <c r="X20" s="3">
        <f t="shared" si="25"/>
        <v>3.126134874408446</v>
      </c>
      <c r="Y20" s="3">
        <f t="shared" si="25"/>
        <v>3.0567085501017868</v>
      </c>
      <c r="Z20" s="3">
        <f t="shared" si="25"/>
        <v>3.0087300315291645</v>
      </c>
      <c r="AA20" s="3">
        <f t="shared" si="25"/>
        <v>3.567976894142934</v>
      </c>
      <c r="AB20" s="3">
        <f t="shared" si="25"/>
        <v>5.1933</v>
      </c>
      <c r="AC20" s="3">
        <f t="shared" si="25"/>
        <v>3.1888823655453185</v>
      </c>
      <c r="AD20" s="3">
        <f t="shared" si="25"/>
        <v>2.8450844036697247</v>
      </c>
      <c r="AE20" s="3">
        <f t="shared" si="25"/>
        <v>4.438991325576564</v>
      </c>
      <c r="AF20" s="3">
        <f t="shared" si="25"/>
        <v>4.463447817542408</v>
      </c>
      <c r="AG20" s="3">
        <f t="shared" si="25"/>
        <v>3.2562929138668295</v>
      </c>
      <c r="AH20" s="3">
        <f t="shared" si="25"/>
        <v>4.930064438179621</v>
      </c>
      <c r="AI20" s="3">
        <f t="shared" si="25"/>
        <v>3.848723385059545</v>
      </c>
      <c r="AJ20" s="3">
        <f t="shared" si="25"/>
        <v>2.8073596938775514</v>
      </c>
      <c r="AK20" s="3">
        <f t="shared" si="25"/>
        <v>2.7089263517712863</v>
      </c>
      <c r="AL20" s="3">
        <f t="shared" si="25"/>
        <v>2.825920372285419</v>
      </c>
      <c r="AM20" s="3">
        <f t="shared" si="25"/>
        <v>3.2485035021012614</v>
      </c>
      <c r="AN20" s="3">
        <f t="shared" si="25"/>
        <v>3.5132950413223143</v>
      </c>
      <c r="AO20" s="3">
        <f t="shared" si="25"/>
        <v>3.463968058118081</v>
      </c>
      <c r="AP20" s="3">
        <f t="shared" si="25"/>
        <v>3.4960719776380156</v>
      </c>
      <c r="AQ20" s="3">
        <f t="shared" si="25"/>
        <v>2.712970841300191</v>
      </c>
      <c r="AR20" s="3">
        <f t="shared" si="25"/>
        <v>3.8185553520020936</v>
      </c>
      <c r="AS20" s="3">
        <f t="shared" si="25"/>
        <v>3.830005036514731</v>
      </c>
      <c r="AT20" s="3">
        <f t="shared" si="25"/>
        <v>2.9308456117873156</v>
      </c>
      <c r="AU20" s="3">
        <f t="shared" si="25"/>
        <v>2.9589816069699904</v>
      </c>
      <c r="AV20" s="3">
        <f t="shared" si="25"/>
        <v>2.437190404149557</v>
      </c>
      <c r="AW20" s="3">
        <f t="shared" si="25"/>
        <v>2.7558785377358492</v>
      </c>
      <c r="AX20" s="3">
        <f t="shared" si="25"/>
        <v>3.3525367800138794</v>
      </c>
      <c r="AY20" s="3">
        <f t="shared" si="25"/>
        <v>3.5150372246696033</v>
      </c>
      <c r="AZ20" s="3">
        <f t="shared" si="25"/>
        <v>3.4267370994024984</v>
      </c>
      <c r="BA20" s="3">
        <f t="shared" si="25"/>
        <v>3.1897542033626904</v>
      </c>
      <c r="BB20" s="3">
        <f t="shared" si="25"/>
        <v>3.272699465500487</v>
      </c>
      <c r="BC20" s="3">
        <f t="shared" si="25"/>
        <v>2.6663862559241704</v>
      </c>
      <c r="BD20" s="3">
        <f aca="true" t="shared" si="26" ref="BD20:DF20">BD19/BD7/12</f>
        <v>2.9216640109264738</v>
      </c>
      <c r="BE20" s="3">
        <f t="shared" si="26"/>
        <v>3.4893197611292073</v>
      </c>
      <c r="BF20" s="3">
        <f t="shared" si="26"/>
        <v>3.5188378684807256</v>
      </c>
      <c r="BG20" s="3">
        <f t="shared" si="26"/>
        <v>3.4287364608719204</v>
      </c>
      <c r="BH20" s="3">
        <f t="shared" si="26"/>
        <v>3.081649844720497</v>
      </c>
      <c r="BI20" s="3">
        <f t="shared" si="26"/>
        <v>2.813496368412919</v>
      </c>
      <c r="BJ20" s="3">
        <f t="shared" si="26"/>
        <v>2.666408135193555</v>
      </c>
      <c r="BK20" s="3">
        <f t="shared" si="26"/>
        <v>2.6423242559813263</v>
      </c>
      <c r="BL20" s="3">
        <f t="shared" si="26"/>
        <v>3.570437207122774</v>
      </c>
      <c r="BM20" s="3">
        <f t="shared" si="26"/>
        <v>2.7397966804979252</v>
      </c>
      <c r="BN20" s="3">
        <f t="shared" si="26"/>
        <v>2.8464361920393926</v>
      </c>
      <c r="BO20" s="3">
        <f t="shared" si="26"/>
        <v>2.5691249092229484</v>
      </c>
      <c r="BP20" s="3">
        <f t="shared" si="26"/>
        <v>6.926572474377746</v>
      </c>
      <c r="BQ20" s="3">
        <f t="shared" si="26"/>
        <v>2.057405917617482</v>
      </c>
      <c r="BR20" s="3">
        <f t="shared" si="26"/>
        <v>1.925077249575552</v>
      </c>
      <c r="BS20" s="3">
        <f t="shared" si="26"/>
        <v>3.348403359375</v>
      </c>
      <c r="BT20" s="3">
        <f t="shared" si="26"/>
        <v>3.590449671772429</v>
      </c>
      <c r="BU20" s="3">
        <f t="shared" si="26"/>
        <v>2.624958374628345</v>
      </c>
      <c r="BV20" s="3">
        <f t="shared" si="26"/>
        <v>2.770891655450875</v>
      </c>
      <c r="BW20" s="3">
        <f t="shared" si="26"/>
        <v>3.2249404236540165</v>
      </c>
      <c r="BX20" s="3">
        <f t="shared" si="26"/>
        <v>3.3582540415704396</v>
      </c>
      <c r="BY20" s="3">
        <f t="shared" si="26"/>
        <v>2.887995009357454</v>
      </c>
      <c r="BZ20" s="3">
        <f t="shared" si="26"/>
        <v>2.251987136086662</v>
      </c>
      <c r="CA20" s="3">
        <f t="shared" si="26"/>
        <v>3.6961937026703864</v>
      </c>
      <c r="CB20" s="3">
        <f t="shared" si="26"/>
        <v>3.389441318327974</v>
      </c>
      <c r="CC20" s="3">
        <f t="shared" si="26"/>
        <v>2.903702800169707</v>
      </c>
      <c r="CD20" s="3">
        <f t="shared" si="26"/>
        <v>3.466701323772753</v>
      </c>
      <c r="CE20" s="3">
        <f t="shared" si="26"/>
        <v>4.575241112828439</v>
      </c>
      <c r="CF20" s="3">
        <f t="shared" si="26"/>
        <v>2.5767644038076156</v>
      </c>
      <c r="CG20" s="3">
        <f t="shared" si="26"/>
        <v>2.1941514403292186</v>
      </c>
      <c r="CH20" s="3">
        <f t="shared" si="26"/>
        <v>2.67791513837946</v>
      </c>
      <c r="CI20" s="3">
        <f t="shared" si="26"/>
        <v>2.750345794392523</v>
      </c>
      <c r="CJ20" s="3">
        <f t="shared" si="26"/>
        <v>3.221796812749004</v>
      </c>
      <c r="CK20" s="3">
        <f t="shared" si="26"/>
        <v>2.9469546678635545</v>
      </c>
      <c r="CL20" s="3">
        <f t="shared" si="26"/>
        <v>3.140533260032985</v>
      </c>
      <c r="CM20" s="3">
        <f t="shared" si="26"/>
        <v>2.329022473898425</v>
      </c>
      <c r="CN20" s="3">
        <f t="shared" si="26"/>
        <v>2.4771986417657046</v>
      </c>
      <c r="CO20" s="3">
        <f t="shared" si="26"/>
        <v>3.6661725067385444</v>
      </c>
      <c r="CP20" s="3">
        <f t="shared" si="26"/>
        <v>3.022364206128134</v>
      </c>
      <c r="CQ20" s="3">
        <f t="shared" si="26"/>
        <v>2.848352117126607</v>
      </c>
      <c r="CR20" s="3">
        <f t="shared" si="26"/>
        <v>3.894708239161701</v>
      </c>
      <c r="CS20" s="3">
        <f t="shared" si="26"/>
        <v>3.0944101410754445</v>
      </c>
      <c r="CT20" s="3">
        <f t="shared" si="26"/>
        <v>3.471911640953716</v>
      </c>
      <c r="CU20" s="3">
        <f t="shared" si="26"/>
        <v>3.518201008480404</v>
      </c>
      <c r="CV20" s="3">
        <f t="shared" si="26"/>
        <v>3.4644050068587107</v>
      </c>
      <c r="CW20" s="3">
        <f>CW19/CW7/12</f>
        <v>2.844679404975635</v>
      </c>
      <c r="CX20" s="3">
        <f t="shared" si="26"/>
        <v>2.603902065658428</v>
      </c>
      <c r="CY20" s="3">
        <f t="shared" si="26"/>
        <v>3.2849373433583966</v>
      </c>
      <c r="CZ20" s="3">
        <f t="shared" si="26"/>
        <v>2.8933907748121275</v>
      </c>
      <c r="DA20" s="3">
        <f t="shared" si="26"/>
        <v>3.773514986376022</v>
      </c>
      <c r="DB20" s="3">
        <f t="shared" si="26"/>
        <v>4.9773633481293595</v>
      </c>
      <c r="DC20" s="3">
        <f t="shared" si="26"/>
        <v>4.175624462494027</v>
      </c>
      <c r="DD20" s="3">
        <f t="shared" si="26"/>
        <v>2.9380023467292458</v>
      </c>
      <c r="DE20" s="3">
        <f t="shared" si="26"/>
        <v>3.5638253856942494</v>
      </c>
      <c r="DF20" s="3">
        <f t="shared" si="26"/>
        <v>3.1206205463182903</v>
      </c>
    </row>
    <row r="21" spans="1:110" s="5" customFormat="1" ht="18.75" customHeight="1" thickBot="1">
      <c r="A21" s="53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  <c r="BT21" s="13" t="s">
        <v>14</v>
      </c>
      <c r="BU21" s="13" t="s">
        <v>14</v>
      </c>
      <c r="BV21" s="13" t="s">
        <v>14</v>
      </c>
      <c r="BW21" s="13" t="s">
        <v>14</v>
      </c>
      <c r="BX21" s="13" t="s">
        <v>14</v>
      </c>
      <c r="BY21" s="13" t="s">
        <v>14</v>
      </c>
      <c r="BZ21" s="13" t="s">
        <v>14</v>
      </c>
      <c r="CA21" s="13" t="s">
        <v>14</v>
      </c>
      <c r="CB21" s="13" t="s">
        <v>14</v>
      </c>
      <c r="CC21" s="13" t="s">
        <v>14</v>
      </c>
      <c r="CD21" s="13" t="s">
        <v>14</v>
      </c>
      <c r="CE21" s="13" t="s">
        <v>14</v>
      </c>
      <c r="CF21" s="13" t="s">
        <v>14</v>
      </c>
      <c r="CG21" s="13" t="s">
        <v>14</v>
      </c>
      <c r="CH21" s="13" t="s">
        <v>14</v>
      </c>
      <c r="CI21" s="13" t="s">
        <v>14</v>
      </c>
      <c r="CJ21" s="13" t="s">
        <v>14</v>
      </c>
      <c r="CK21" s="13" t="s">
        <v>14</v>
      </c>
      <c r="CL21" s="13" t="s">
        <v>14</v>
      </c>
      <c r="CM21" s="13" t="s">
        <v>14</v>
      </c>
      <c r="CN21" s="13" t="s">
        <v>14</v>
      </c>
      <c r="CO21" s="13" t="s">
        <v>14</v>
      </c>
      <c r="CP21" s="13" t="s">
        <v>14</v>
      </c>
      <c r="CQ21" s="13" t="s">
        <v>14</v>
      </c>
      <c r="CR21" s="13" t="s">
        <v>14</v>
      </c>
      <c r="CS21" s="13" t="s">
        <v>14</v>
      </c>
      <c r="CT21" s="13" t="s">
        <v>14</v>
      </c>
      <c r="CU21" s="13" t="s">
        <v>14</v>
      </c>
      <c r="CV21" s="13" t="s">
        <v>14</v>
      </c>
      <c r="CW21" s="13" t="s">
        <v>14</v>
      </c>
      <c r="CX21" s="13" t="s">
        <v>14</v>
      </c>
      <c r="CY21" s="13" t="s">
        <v>14</v>
      </c>
      <c r="CZ21" s="13" t="s">
        <v>14</v>
      </c>
      <c r="DA21" s="13" t="s">
        <v>14</v>
      </c>
      <c r="DB21" s="13" t="s">
        <v>14</v>
      </c>
      <c r="DC21" s="13" t="s">
        <v>14</v>
      </c>
      <c r="DD21" s="13" t="s">
        <v>14</v>
      </c>
      <c r="DE21" s="13" t="s">
        <v>14</v>
      </c>
      <c r="DF21" s="13" t="s">
        <v>14</v>
      </c>
    </row>
    <row r="22" spans="1:110" s="5" customFormat="1" ht="18.75" customHeight="1" thickTop="1">
      <c r="A22" s="51" t="s">
        <v>18</v>
      </c>
      <c r="B22" s="18" t="s">
        <v>4</v>
      </c>
      <c r="C22" s="27">
        <f>C8*0.25%</f>
        <v>1.4352500000000001</v>
      </c>
      <c r="D22" s="27">
        <f>D8*0.25%</f>
        <v>1.35575</v>
      </c>
      <c r="E22" s="27">
        <f>E8*0.25%</f>
        <v>1.2890000000000001</v>
      </c>
      <c r="F22" s="27">
        <f>F8*0.25%</f>
        <v>1.2817500000000002</v>
      </c>
      <c r="G22" s="27">
        <f>G8*0.15%</f>
        <v>0.76365</v>
      </c>
      <c r="H22" s="27">
        <f>H8*0.25%</f>
        <v>1.17475</v>
      </c>
      <c r="I22" s="27">
        <f aca="true" t="shared" si="27" ref="I22:BC22">I8*0.25%</f>
        <v>0.5555</v>
      </c>
      <c r="J22" s="27">
        <f t="shared" si="27"/>
        <v>1.03675</v>
      </c>
      <c r="K22" s="27">
        <f t="shared" si="27"/>
        <v>1.38875</v>
      </c>
      <c r="L22" s="27">
        <f t="shared" si="27"/>
        <v>0.761</v>
      </c>
      <c r="M22" s="27">
        <f t="shared" si="27"/>
        <v>0.941</v>
      </c>
      <c r="N22" s="27">
        <f t="shared" si="27"/>
        <v>1.4027500000000002</v>
      </c>
      <c r="O22" s="27">
        <f t="shared" si="27"/>
        <v>1.2097499999999999</v>
      </c>
      <c r="P22" s="27">
        <f t="shared" si="27"/>
        <v>0.8384999999999999</v>
      </c>
      <c r="Q22" s="27">
        <f t="shared" si="27"/>
        <v>0.8512500000000001</v>
      </c>
      <c r="R22" s="27">
        <f t="shared" si="27"/>
        <v>0.5357500000000001</v>
      </c>
      <c r="S22" s="27">
        <f t="shared" si="27"/>
        <v>1.00525</v>
      </c>
      <c r="T22" s="27">
        <f t="shared" si="27"/>
        <v>1.03075</v>
      </c>
      <c r="U22" s="27">
        <f t="shared" si="27"/>
        <v>1.2807499999999998</v>
      </c>
      <c r="V22" s="27">
        <f t="shared" si="27"/>
        <v>1.48425</v>
      </c>
      <c r="W22" s="27">
        <f t="shared" si="27"/>
        <v>2.02575</v>
      </c>
      <c r="X22" s="27">
        <f t="shared" si="27"/>
        <v>1.3735</v>
      </c>
      <c r="Y22" s="27">
        <f t="shared" si="27"/>
        <v>1.10525</v>
      </c>
      <c r="Z22" s="27">
        <f t="shared" si="27"/>
        <v>0.9515000000000001</v>
      </c>
      <c r="AA22" s="27">
        <f t="shared" si="27"/>
        <v>1.3957499999999998</v>
      </c>
      <c r="AB22" s="27">
        <f t="shared" si="27"/>
        <v>1.7862500000000001</v>
      </c>
      <c r="AC22" s="27">
        <f t="shared" si="27"/>
        <v>1.16675</v>
      </c>
      <c r="AD22" s="27">
        <f t="shared" si="27"/>
        <v>1.09</v>
      </c>
      <c r="AE22" s="27">
        <f t="shared" si="27"/>
        <v>2.4065000000000003</v>
      </c>
      <c r="AF22" s="27">
        <f t="shared" si="27"/>
        <v>2.417</v>
      </c>
      <c r="AG22" s="27">
        <f t="shared" si="27"/>
        <v>1.2277500000000001</v>
      </c>
      <c r="AH22" s="27">
        <f>AH8*0.15%</f>
        <v>0.37245</v>
      </c>
      <c r="AI22" s="27">
        <f t="shared" si="27"/>
        <v>1.3855000000000002</v>
      </c>
      <c r="AJ22" s="27">
        <f t="shared" si="27"/>
        <v>0.588</v>
      </c>
      <c r="AK22" s="27">
        <f t="shared" si="27"/>
        <v>0.8045</v>
      </c>
      <c r="AL22" s="27">
        <f t="shared" si="27"/>
        <v>1.4505000000000001</v>
      </c>
      <c r="AM22" s="27">
        <f t="shared" si="27"/>
        <v>1.24925</v>
      </c>
      <c r="AN22" s="27">
        <f t="shared" si="27"/>
        <v>1.05875</v>
      </c>
      <c r="AO22" s="27">
        <f t="shared" si="27"/>
        <v>1.084</v>
      </c>
      <c r="AP22" s="27">
        <f t="shared" si="27"/>
        <v>1.07325</v>
      </c>
      <c r="AQ22" s="27">
        <f t="shared" si="27"/>
        <v>0.523</v>
      </c>
      <c r="AR22" s="27">
        <f t="shared" si="27"/>
        <v>2.86575</v>
      </c>
      <c r="AS22" s="27">
        <f t="shared" si="27"/>
        <v>0.9927500000000001</v>
      </c>
      <c r="AT22" s="27">
        <f t="shared" si="27"/>
        <v>1.17075</v>
      </c>
      <c r="AU22" s="27">
        <f t="shared" si="27"/>
        <v>1.29125</v>
      </c>
      <c r="AV22" s="27">
        <f t="shared" si="27"/>
        <v>1.15675</v>
      </c>
      <c r="AW22" s="27">
        <f t="shared" si="27"/>
        <v>0.9540000000000001</v>
      </c>
      <c r="AX22" s="27">
        <f t="shared" si="27"/>
        <v>1.08075</v>
      </c>
      <c r="AY22" s="27">
        <f t="shared" si="27"/>
        <v>1.135</v>
      </c>
      <c r="AZ22" s="27">
        <f t="shared" si="27"/>
        <v>1.38075</v>
      </c>
      <c r="BA22" s="27">
        <f t="shared" si="27"/>
        <v>1.56125</v>
      </c>
      <c r="BB22" s="27">
        <f t="shared" si="27"/>
        <v>1.5434999999999999</v>
      </c>
      <c r="BC22" s="27">
        <f t="shared" si="27"/>
        <v>1.5825</v>
      </c>
      <c r="BD22" s="27">
        <f aca="true" t="shared" si="28" ref="BD22:DF22">BD8*0.25%</f>
        <v>2.1965</v>
      </c>
      <c r="BE22" s="27">
        <f t="shared" si="28"/>
        <v>0.6907500000000001</v>
      </c>
      <c r="BF22" s="27">
        <f t="shared" si="28"/>
        <v>1.3230000000000002</v>
      </c>
      <c r="BG22" s="27">
        <f>BG8*0.05%</f>
        <v>0.2462</v>
      </c>
      <c r="BH22" s="27">
        <f>BH8*0.35%</f>
        <v>3.1555999999999997</v>
      </c>
      <c r="BI22" s="27">
        <f>BI8*0.05%</f>
        <v>0.32355</v>
      </c>
      <c r="BJ22" s="27">
        <f t="shared" si="28"/>
        <v>1.2722499999999999</v>
      </c>
      <c r="BK22" s="27">
        <f t="shared" si="28"/>
        <v>1.28525</v>
      </c>
      <c r="BL22" s="27">
        <f t="shared" si="28"/>
        <v>1.6005000000000003</v>
      </c>
      <c r="BM22" s="27">
        <f t="shared" si="28"/>
        <v>0.6025</v>
      </c>
      <c r="BN22" s="27">
        <f t="shared" si="28"/>
        <v>0.60925</v>
      </c>
      <c r="BO22" s="27">
        <f t="shared" si="28"/>
        <v>0.57375</v>
      </c>
      <c r="BP22" s="27">
        <f>BP8*0.45%</f>
        <v>1.8441000000000003</v>
      </c>
      <c r="BQ22" s="27">
        <f t="shared" si="28"/>
        <v>1.29275</v>
      </c>
      <c r="BR22" s="27">
        <f t="shared" si="28"/>
        <v>2.20875</v>
      </c>
      <c r="BS22" s="27">
        <f t="shared" si="28"/>
        <v>1.6</v>
      </c>
      <c r="BT22" s="27">
        <f t="shared" si="28"/>
        <v>1.371</v>
      </c>
      <c r="BU22" s="27">
        <f t="shared" si="28"/>
        <v>1.26125</v>
      </c>
      <c r="BV22" s="27">
        <f t="shared" si="28"/>
        <v>1.1145</v>
      </c>
      <c r="BW22" s="27">
        <f t="shared" si="28"/>
        <v>0.5665</v>
      </c>
      <c r="BX22" s="27">
        <f t="shared" si="28"/>
        <v>1.40725</v>
      </c>
      <c r="BY22" s="27">
        <f t="shared" si="28"/>
        <v>1.20225</v>
      </c>
      <c r="BZ22" s="27">
        <f t="shared" si="28"/>
        <v>1.10775</v>
      </c>
      <c r="CA22" s="27">
        <f t="shared" si="28"/>
        <v>0.62725</v>
      </c>
      <c r="CB22" s="27">
        <f t="shared" si="28"/>
        <v>0.46649999999999997</v>
      </c>
      <c r="CC22" s="27">
        <f t="shared" si="28"/>
        <v>0.5892499999999999</v>
      </c>
      <c r="CD22" s="27">
        <f t="shared" si="28"/>
        <v>1.35975</v>
      </c>
      <c r="CE22" s="27">
        <f t="shared" si="28"/>
        <v>0.80875</v>
      </c>
      <c r="CF22" s="27">
        <f t="shared" si="28"/>
        <v>1.996</v>
      </c>
      <c r="CG22" s="27">
        <f t="shared" si="28"/>
        <v>1.8225</v>
      </c>
      <c r="CH22" s="27">
        <f t="shared" si="28"/>
        <v>1.4994999999999998</v>
      </c>
      <c r="CI22" s="27">
        <f t="shared" si="28"/>
        <v>0.8025</v>
      </c>
      <c r="CJ22" s="27">
        <f t="shared" si="28"/>
        <v>1.2550000000000001</v>
      </c>
      <c r="CK22" s="27">
        <f t="shared" si="28"/>
        <v>1.114</v>
      </c>
      <c r="CL22" s="27">
        <f t="shared" si="28"/>
        <v>1.3642500000000002</v>
      </c>
      <c r="CM22" s="27">
        <f t="shared" si="28"/>
        <v>1.4127500000000002</v>
      </c>
      <c r="CN22" s="27">
        <f t="shared" si="28"/>
        <v>2.20875</v>
      </c>
      <c r="CO22" s="27">
        <f t="shared" si="28"/>
        <v>0.83475</v>
      </c>
      <c r="CP22" s="27">
        <f t="shared" si="28"/>
        <v>0.718</v>
      </c>
      <c r="CQ22" s="27">
        <f t="shared" si="28"/>
        <v>2.3735</v>
      </c>
      <c r="CR22" s="27">
        <f t="shared" si="28"/>
        <v>1.21675</v>
      </c>
      <c r="CS22" s="27">
        <f t="shared" si="28"/>
        <v>1.22275</v>
      </c>
      <c r="CT22" s="27">
        <f t="shared" si="28"/>
        <v>1.0695000000000001</v>
      </c>
      <c r="CU22" s="27">
        <f t="shared" si="28"/>
        <v>1.09075</v>
      </c>
      <c r="CV22" s="27">
        <f t="shared" si="28"/>
        <v>1.0935</v>
      </c>
      <c r="CW22" s="27">
        <f>CW8*0.25%</f>
        <v>1.9495</v>
      </c>
      <c r="CX22" s="27">
        <f t="shared" si="28"/>
        <v>0.6777500000000001</v>
      </c>
      <c r="CY22" s="27">
        <f t="shared" si="28"/>
        <v>0.5985</v>
      </c>
      <c r="CZ22" s="27">
        <f t="shared" si="28"/>
        <v>0.96475</v>
      </c>
      <c r="DA22" s="27">
        <f t="shared" si="28"/>
        <v>0.5505</v>
      </c>
      <c r="DB22" s="27">
        <f>DB8*0.15%</f>
        <v>0.47309999999999997</v>
      </c>
      <c r="DC22" s="27">
        <f t="shared" si="28"/>
        <v>0.52325</v>
      </c>
      <c r="DD22" s="27">
        <f t="shared" si="28"/>
        <v>0.85225</v>
      </c>
      <c r="DE22" s="27">
        <f t="shared" si="28"/>
        <v>0.5347500000000001</v>
      </c>
      <c r="DF22" s="27">
        <f t="shared" si="28"/>
        <v>2.526</v>
      </c>
    </row>
    <row r="23" spans="1:110" s="5" customFormat="1" ht="18.75" customHeight="1">
      <c r="A23" s="52"/>
      <c r="B23" s="19" t="s">
        <v>13</v>
      </c>
      <c r="C23" s="14">
        <f aca="true" t="shared" si="29" ref="C23:H23">71.18*C22</f>
        <v>102.16109500000002</v>
      </c>
      <c r="D23" s="14">
        <f t="shared" si="29"/>
        <v>96.50228500000001</v>
      </c>
      <c r="E23" s="14">
        <f t="shared" si="29"/>
        <v>91.75102000000003</v>
      </c>
      <c r="F23" s="14">
        <f t="shared" si="29"/>
        <v>91.23496500000002</v>
      </c>
      <c r="G23" s="14">
        <f t="shared" si="29"/>
        <v>54.35660700000001</v>
      </c>
      <c r="H23" s="14">
        <f t="shared" si="29"/>
        <v>83.618705</v>
      </c>
      <c r="I23" s="14">
        <f aca="true" t="shared" si="30" ref="I23:BC23">71.18*I22</f>
        <v>39.540490000000005</v>
      </c>
      <c r="J23" s="14">
        <f t="shared" si="30"/>
        <v>73.795865</v>
      </c>
      <c r="K23" s="14">
        <f t="shared" si="30"/>
        <v>98.851225</v>
      </c>
      <c r="L23" s="14">
        <f t="shared" si="30"/>
        <v>54.16798000000001</v>
      </c>
      <c r="M23" s="14">
        <f t="shared" si="30"/>
        <v>66.98038</v>
      </c>
      <c r="N23" s="14">
        <f t="shared" si="30"/>
        <v>99.84774500000002</v>
      </c>
      <c r="O23" s="14">
        <f t="shared" si="30"/>
        <v>86.110005</v>
      </c>
      <c r="P23" s="14">
        <f t="shared" si="30"/>
        <v>59.68443</v>
      </c>
      <c r="Q23" s="14">
        <f t="shared" si="30"/>
        <v>60.59197500000001</v>
      </c>
      <c r="R23" s="14">
        <f t="shared" si="30"/>
        <v>38.134685000000005</v>
      </c>
      <c r="S23" s="14">
        <f t="shared" si="30"/>
        <v>71.553695</v>
      </c>
      <c r="T23" s="14">
        <f t="shared" si="30"/>
        <v>73.36878500000002</v>
      </c>
      <c r="U23" s="14">
        <f t="shared" si="30"/>
        <v>91.16378499999999</v>
      </c>
      <c r="V23" s="14">
        <f t="shared" si="30"/>
        <v>105.64891500000002</v>
      </c>
      <c r="W23" s="14">
        <f t="shared" si="30"/>
        <v>144.19288500000002</v>
      </c>
      <c r="X23" s="14">
        <f t="shared" si="30"/>
        <v>97.76573</v>
      </c>
      <c r="Y23" s="14">
        <f t="shared" si="30"/>
        <v>78.67169500000001</v>
      </c>
      <c r="Z23" s="14">
        <f t="shared" si="30"/>
        <v>67.72777000000002</v>
      </c>
      <c r="AA23" s="14">
        <f t="shared" si="30"/>
        <v>99.349485</v>
      </c>
      <c r="AB23" s="14">
        <f t="shared" si="30"/>
        <v>127.14527500000003</v>
      </c>
      <c r="AC23" s="14">
        <f t="shared" si="30"/>
        <v>83.049265</v>
      </c>
      <c r="AD23" s="14">
        <f t="shared" si="30"/>
        <v>77.58620000000002</v>
      </c>
      <c r="AE23" s="14">
        <f t="shared" si="30"/>
        <v>171.29467000000002</v>
      </c>
      <c r="AF23" s="14">
        <f t="shared" si="30"/>
        <v>172.04206</v>
      </c>
      <c r="AG23" s="14">
        <f t="shared" si="30"/>
        <v>87.39124500000001</v>
      </c>
      <c r="AH23" s="14">
        <f t="shared" si="30"/>
        <v>26.510991000000004</v>
      </c>
      <c r="AI23" s="14">
        <f t="shared" si="30"/>
        <v>98.61989000000003</v>
      </c>
      <c r="AJ23" s="14">
        <f t="shared" si="30"/>
        <v>41.85384</v>
      </c>
      <c r="AK23" s="14">
        <f t="shared" si="30"/>
        <v>57.26431</v>
      </c>
      <c r="AL23" s="14">
        <f t="shared" si="30"/>
        <v>103.24659000000001</v>
      </c>
      <c r="AM23" s="14">
        <f t="shared" si="30"/>
        <v>88.921615</v>
      </c>
      <c r="AN23" s="14">
        <f t="shared" si="30"/>
        <v>75.36182500000001</v>
      </c>
      <c r="AO23" s="14">
        <f t="shared" si="30"/>
        <v>77.15912000000002</v>
      </c>
      <c r="AP23" s="14">
        <f t="shared" si="30"/>
        <v>76.39393500000001</v>
      </c>
      <c r="AQ23" s="14">
        <f t="shared" si="30"/>
        <v>37.227140000000006</v>
      </c>
      <c r="AR23" s="14">
        <f t="shared" si="30"/>
        <v>203.984085</v>
      </c>
      <c r="AS23" s="14">
        <f t="shared" si="30"/>
        <v>70.66394500000001</v>
      </c>
      <c r="AT23" s="14">
        <f t="shared" si="30"/>
        <v>83.333985</v>
      </c>
      <c r="AU23" s="14">
        <f t="shared" si="30"/>
        <v>91.91117500000001</v>
      </c>
      <c r="AV23" s="14">
        <f t="shared" si="30"/>
        <v>82.33746500000001</v>
      </c>
      <c r="AW23" s="14">
        <f t="shared" si="30"/>
        <v>67.90572000000002</v>
      </c>
      <c r="AX23" s="14">
        <f t="shared" si="30"/>
        <v>76.92778500000001</v>
      </c>
      <c r="AY23" s="14">
        <f t="shared" si="30"/>
        <v>80.78930000000001</v>
      </c>
      <c r="AZ23" s="14">
        <f t="shared" si="30"/>
        <v>98.281785</v>
      </c>
      <c r="BA23" s="14">
        <f t="shared" si="30"/>
        <v>111.12977500000001</v>
      </c>
      <c r="BB23" s="14">
        <f t="shared" si="30"/>
        <v>109.86633</v>
      </c>
      <c r="BC23" s="14">
        <f t="shared" si="30"/>
        <v>112.64235000000001</v>
      </c>
      <c r="BD23" s="14">
        <f aca="true" t="shared" si="31" ref="BD23:DF23">71.18*BD22</f>
        <v>156.34687</v>
      </c>
      <c r="BE23" s="14">
        <f t="shared" si="31"/>
        <v>49.16758500000001</v>
      </c>
      <c r="BF23" s="14">
        <f t="shared" si="31"/>
        <v>94.17114000000002</v>
      </c>
      <c r="BG23" s="14">
        <f t="shared" si="31"/>
        <v>17.524516000000002</v>
      </c>
      <c r="BH23" s="14">
        <f t="shared" si="31"/>
        <v>224.615608</v>
      </c>
      <c r="BI23" s="14">
        <f t="shared" si="31"/>
        <v>23.030289000000003</v>
      </c>
      <c r="BJ23" s="14">
        <f t="shared" si="31"/>
        <v>90.558755</v>
      </c>
      <c r="BK23" s="14">
        <f t="shared" si="31"/>
        <v>91.48409500000001</v>
      </c>
      <c r="BL23" s="14">
        <f t="shared" si="31"/>
        <v>113.92359000000003</v>
      </c>
      <c r="BM23" s="14">
        <f t="shared" si="31"/>
        <v>42.88595000000001</v>
      </c>
      <c r="BN23" s="14">
        <f t="shared" si="31"/>
        <v>43.366415</v>
      </c>
      <c r="BO23" s="14">
        <f t="shared" si="31"/>
        <v>40.839525</v>
      </c>
      <c r="BP23" s="14">
        <f t="shared" si="31"/>
        <v>131.26303800000002</v>
      </c>
      <c r="BQ23" s="14">
        <f t="shared" si="31"/>
        <v>92.01794500000001</v>
      </c>
      <c r="BR23" s="14">
        <f t="shared" si="31"/>
        <v>157.21882500000004</v>
      </c>
      <c r="BS23" s="14">
        <f t="shared" si="31"/>
        <v>113.88800000000002</v>
      </c>
      <c r="BT23" s="14">
        <f t="shared" si="31"/>
        <v>97.58778000000001</v>
      </c>
      <c r="BU23" s="14">
        <f t="shared" si="31"/>
        <v>89.77577500000001</v>
      </c>
      <c r="BV23" s="14">
        <f t="shared" si="31"/>
        <v>79.33011</v>
      </c>
      <c r="BW23" s="14">
        <f t="shared" si="31"/>
        <v>40.32347000000001</v>
      </c>
      <c r="BX23" s="14">
        <f t="shared" si="31"/>
        <v>100.168055</v>
      </c>
      <c r="BY23" s="14">
        <f t="shared" si="31"/>
        <v>85.57615500000001</v>
      </c>
      <c r="BZ23" s="14">
        <f t="shared" si="31"/>
        <v>78.84964500000001</v>
      </c>
      <c r="CA23" s="14">
        <f t="shared" si="31"/>
        <v>44.647655</v>
      </c>
      <c r="CB23" s="14">
        <f t="shared" si="31"/>
        <v>33.20547</v>
      </c>
      <c r="CC23" s="14">
        <f t="shared" si="31"/>
        <v>41.942815</v>
      </c>
      <c r="CD23" s="14">
        <f t="shared" si="31"/>
        <v>96.78700500000001</v>
      </c>
      <c r="CE23" s="14">
        <f t="shared" si="31"/>
        <v>57.566825</v>
      </c>
      <c r="CF23" s="14">
        <f t="shared" si="31"/>
        <v>142.07528000000002</v>
      </c>
      <c r="CG23" s="14">
        <f t="shared" si="31"/>
        <v>129.72555000000003</v>
      </c>
      <c r="CH23" s="14">
        <f t="shared" si="31"/>
        <v>106.73441</v>
      </c>
      <c r="CI23" s="14">
        <f t="shared" si="31"/>
        <v>57.121950000000005</v>
      </c>
      <c r="CJ23" s="14">
        <f t="shared" si="31"/>
        <v>89.33090000000001</v>
      </c>
      <c r="CK23" s="14">
        <f t="shared" si="31"/>
        <v>79.29452000000002</v>
      </c>
      <c r="CL23" s="14">
        <f t="shared" si="31"/>
        <v>97.10731500000003</v>
      </c>
      <c r="CM23" s="14">
        <f t="shared" si="31"/>
        <v>100.55954500000003</v>
      </c>
      <c r="CN23" s="14">
        <f t="shared" si="31"/>
        <v>157.21882500000004</v>
      </c>
      <c r="CO23" s="14">
        <f t="shared" si="31"/>
        <v>59.417505000000006</v>
      </c>
      <c r="CP23" s="14">
        <f t="shared" si="31"/>
        <v>51.107240000000004</v>
      </c>
      <c r="CQ23" s="14">
        <f t="shared" si="31"/>
        <v>168.94573000000003</v>
      </c>
      <c r="CR23" s="14">
        <f t="shared" si="31"/>
        <v>86.608265</v>
      </c>
      <c r="CS23" s="14">
        <f t="shared" si="31"/>
        <v>87.035345</v>
      </c>
      <c r="CT23" s="14">
        <f t="shared" si="31"/>
        <v>76.12701000000001</v>
      </c>
      <c r="CU23" s="14">
        <f t="shared" si="31"/>
        <v>77.63958500000001</v>
      </c>
      <c r="CV23" s="14">
        <f t="shared" si="31"/>
        <v>77.83533</v>
      </c>
      <c r="CW23" s="14">
        <f>71.18*CW22</f>
        <v>138.76541</v>
      </c>
      <c r="CX23" s="14">
        <f t="shared" si="31"/>
        <v>48.24224500000001</v>
      </c>
      <c r="CY23" s="14">
        <f t="shared" si="31"/>
        <v>42.60123000000001</v>
      </c>
      <c r="CZ23" s="14">
        <f t="shared" si="31"/>
        <v>68.670905</v>
      </c>
      <c r="DA23" s="14">
        <f t="shared" si="31"/>
        <v>39.18459</v>
      </c>
      <c r="DB23" s="14">
        <f t="shared" si="31"/>
        <v>33.675258</v>
      </c>
      <c r="DC23" s="14">
        <f t="shared" si="31"/>
        <v>37.244935000000005</v>
      </c>
      <c r="DD23" s="14">
        <f t="shared" si="31"/>
        <v>60.663155</v>
      </c>
      <c r="DE23" s="14">
        <f t="shared" si="31"/>
        <v>38.063505000000006</v>
      </c>
      <c r="DF23" s="14">
        <f t="shared" si="31"/>
        <v>179.80068</v>
      </c>
    </row>
    <row r="24" spans="1:110" s="5" customFormat="1" ht="18.75" customHeight="1">
      <c r="A24" s="52"/>
      <c r="B24" s="19" t="s">
        <v>2</v>
      </c>
      <c r="C24" s="14">
        <f aca="true" t="shared" si="32" ref="C24:H24">C23/C7/12</f>
        <v>0.01482916666666667</v>
      </c>
      <c r="D24" s="14">
        <f t="shared" si="32"/>
        <v>0.014829166666666671</v>
      </c>
      <c r="E24" s="14">
        <f t="shared" si="32"/>
        <v>0.014829166666666671</v>
      </c>
      <c r="F24" s="14">
        <f t="shared" si="32"/>
        <v>0.01482916666666667</v>
      </c>
      <c r="G24" s="14">
        <f t="shared" si="32"/>
        <v>0.008897500000000001</v>
      </c>
      <c r="H24" s="14">
        <f t="shared" si="32"/>
        <v>0.01482916666666667</v>
      </c>
      <c r="I24" s="14">
        <f aca="true" t="shared" si="33" ref="I24:BC24">I23/I7/12</f>
        <v>0.01482916666666667</v>
      </c>
      <c r="J24" s="14">
        <f t="shared" si="33"/>
        <v>0.01482916666666667</v>
      </c>
      <c r="K24" s="14">
        <f t="shared" si="33"/>
        <v>0.014829166666666666</v>
      </c>
      <c r="L24" s="14">
        <f t="shared" si="33"/>
        <v>0.01482916666666667</v>
      </c>
      <c r="M24" s="14">
        <f t="shared" si="33"/>
        <v>0.014829166666666666</v>
      </c>
      <c r="N24" s="14">
        <f t="shared" si="33"/>
        <v>0.01482916666666667</v>
      </c>
      <c r="O24" s="14">
        <f t="shared" si="33"/>
        <v>0.014829166666666666</v>
      </c>
      <c r="P24" s="14">
        <f t="shared" si="33"/>
        <v>0.014829166666666666</v>
      </c>
      <c r="Q24" s="14">
        <f t="shared" si="33"/>
        <v>0.01482916666666667</v>
      </c>
      <c r="R24" s="14">
        <f t="shared" si="33"/>
        <v>0.01482916666666667</v>
      </c>
      <c r="S24" s="14">
        <f t="shared" si="33"/>
        <v>0.014829166666666666</v>
      </c>
      <c r="T24" s="14">
        <f t="shared" si="33"/>
        <v>0.01482916666666667</v>
      </c>
      <c r="U24" s="14">
        <f t="shared" si="33"/>
        <v>0.014829166666666666</v>
      </c>
      <c r="V24" s="14">
        <f t="shared" si="33"/>
        <v>0.01482916666666667</v>
      </c>
      <c r="W24" s="14">
        <f t="shared" si="33"/>
        <v>0.01482916666666667</v>
      </c>
      <c r="X24" s="14">
        <f t="shared" si="33"/>
        <v>0.01482916666666667</v>
      </c>
      <c r="Y24" s="14">
        <f t="shared" si="33"/>
        <v>0.01482916666666667</v>
      </c>
      <c r="Z24" s="14">
        <f t="shared" si="33"/>
        <v>0.014829166666666671</v>
      </c>
      <c r="AA24" s="14">
        <f t="shared" si="33"/>
        <v>0.01482916666666667</v>
      </c>
      <c r="AB24" s="14">
        <f t="shared" si="33"/>
        <v>0.01482916666666667</v>
      </c>
      <c r="AC24" s="14">
        <f t="shared" si="33"/>
        <v>0.01482916666666667</v>
      </c>
      <c r="AD24" s="14">
        <f t="shared" si="33"/>
        <v>0.014829166666666671</v>
      </c>
      <c r="AE24" s="14">
        <f t="shared" si="33"/>
        <v>0.01482916666666667</v>
      </c>
      <c r="AF24" s="14">
        <f t="shared" si="33"/>
        <v>0.014829166666666666</v>
      </c>
      <c r="AG24" s="14">
        <f t="shared" si="33"/>
        <v>0.01482916666666667</v>
      </c>
      <c r="AH24" s="14">
        <f t="shared" si="33"/>
        <v>0.008897500000000001</v>
      </c>
      <c r="AI24" s="14">
        <f t="shared" si="33"/>
        <v>0.01482916666666667</v>
      </c>
      <c r="AJ24" s="14">
        <f t="shared" si="33"/>
        <v>0.014829166666666666</v>
      </c>
      <c r="AK24" s="14">
        <f t="shared" si="33"/>
        <v>0.014829166666666666</v>
      </c>
      <c r="AL24" s="14">
        <f t="shared" si="33"/>
        <v>0.014829166666666666</v>
      </c>
      <c r="AM24" s="14">
        <f t="shared" si="33"/>
        <v>0.014829166666666666</v>
      </c>
      <c r="AN24" s="14">
        <f t="shared" si="33"/>
        <v>0.01482916666666667</v>
      </c>
      <c r="AO24" s="14">
        <f t="shared" si="33"/>
        <v>0.01482916666666667</v>
      </c>
      <c r="AP24" s="14">
        <f t="shared" si="33"/>
        <v>0.01482916666666667</v>
      </c>
      <c r="AQ24" s="14">
        <f t="shared" si="33"/>
        <v>0.01482916666666667</v>
      </c>
      <c r="AR24" s="14">
        <f t="shared" si="33"/>
        <v>0.014829166666666666</v>
      </c>
      <c r="AS24" s="14">
        <f t="shared" si="33"/>
        <v>0.01482916666666667</v>
      </c>
      <c r="AT24" s="14">
        <f t="shared" si="33"/>
        <v>0.014829166666666666</v>
      </c>
      <c r="AU24" s="14">
        <f t="shared" si="33"/>
        <v>0.01482916666666667</v>
      </c>
      <c r="AV24" s="14">
        <f t="shared" si="33"/>
        <v>0.01482916666666667</v>
      </c>
      <c r="AW24" s="14">
        <f t="shared" si="33"/>
        <v>0.01482916666666667</v>
      </c>
      <c r="AX24" s="14">
        <f t="shared" si="33"/>
        <v>0.01482916666666667</v>
      </c>
      <c r="AY24" s="14">
        <f t="shared" si="33"/>
        <v>0.01482916666666667</v>
      </c>
      <c r="AZ24" s="14">
        <f t="shared" si="33"/>
        <v>0.01482916666666667</v>
      </c>
      <c r="BA24" s="14">
        <f t="shared" si="33"/>
        <v>0.01482916666666667</v>
      </c>
      <c r="BB24" s="14">
        <f t="shared" si="33"/>
        <v>0.01482916666666667</v>
      </c>
      <c r="BC24" s="14">
        <f t="shared" si="33"/>
        <v>0.01482916666666667</v>
      </c>
      <c r="BD24" s="14">
        <f aca="true" t="shared" si="34" ref="BD24:DF24">BD23/BD7/12</f>
        <v>0.014829166666666666</v>
      </c>
      <c r="BE24" s="14">
        <f t="shared" si="34"/>
        <v>0.01482916666666667</v>
      </c>
      <c r="BF24" s="14">
        <f t="shared" si="34"/>
        <v>0.01482916666666667</v>
      </c>
      <c r="BG24" s="14">
        <f t="shared" si="34"/>
        <v>0.0029658333333333338</v>
      </c>
      <c r="BH24" s="14">
        <f t="shared" si="34"/>
        <v>0.020760833333333333</v>
      </c>
      <c r="BI24" s="14">
        <f t="shared" si="34"/>
        <v>0.0029658333333333338</v>
      </c>
      <c r="BJ24" s="14">
        <f t="shared" si="34"/>
        <v>0.01482916666666667</v>
      </c>
      <c r="BK24" s="14">
        <f t="shared" si="34"/>
        <v>0.01482916666666667</v>
      </c>
      <c r="BL24" s="14">
        <f t="shared" si="34"/>
        <v>0.01482916666666667</v>
      </c>
      <c r="BM24" s="14">
        <f t="shared" si="34"/>
        <v>0.01482916666666667</v>
      </c>
      <c r="BN24" s="14">
        <f t="shared" si="34"/>
        <v>0.01482916666666667</v>
      </c>
      <c r="BO24" s="14">
        <f t="shared" si="34"/>
        <v>0.014829166666666666</v>
      </c>
      <c r="BP24" s="14">
        <f t="shared" si="34"/>
        <v>0.026692500000000004</v>
      </c>
      <c r="BQ24" s="14">
        <f t="shared" si="34"/>
        <v>0.01482916666666667</v>
      </c>
      <c r="BR24" s="14">
        <f t="shared" si="34"/>
        <v>0.014829166666666671</v>
      </c>
      <c r="BS24" s="14">
        <f t="shared" si="34"/>
        <v>0.01482916666666667</v>
      </c>
      <c r="BT24" s="14">
        <f t="shared" si="34"/>
        <v>0.01482916666666667</v>
      </c>
      <c r="BU24" s="14">
        <f t="shared" si="34"/>
        <v>0.01482916666666667</v>
      </c>
      <c r="BV24" s="14">
        <f t="shared" si="34"/>
        <v>0.014829166666666666</v>
      </c>
      <c r="BW24" s="14">
        <f t="shared" si="34"/>
        <v>0.01482916666666667</v>
      </c>
      <c r="BX24" s="14">
        <f t="shared" si="34"/>
        <v>0.014829166666666666</v>
      </c>
      <c r="BY24" s="14">
        <f t="shared" si="34"/>
        <v>0.01482916666666667</v>
      </c>
      <c r="BZ24" s="14">
        <f t="shared" si="34"/>
        <v>0.01482916666666667</v>
      </c>
      <c r="CA24" s="14">
        <f t="shared" si="34"/>
        <v>0.014829166666666666</v>
      </c>
      <c r="CB24" s="14">
        <f t="shared" si="34"/>
        <v>0.014829166666666666</v>
      </c>
      <c r="CC24" s="14">
        <f t="shared" si="34"/>
        <v>0.01482916666666667</v>
      </c>
      <c r="CD24" s="14">
        <f t="shared" si="34"/>
        <v>0.01482916666666667</v>
      </c>
      <c r="CE24" s="14">
        <f t="shared" si="34"/>
        <v>0.014829166666666666</v>
      </c>
      <c r="CF24" s="14">
        <f t="shared" si="34"/>
        <v>0.01482916666666667</v>
      </c>
      <c r="CG24" s="14">
        <f t="shared" si="34"/>
        <v>0.01482916666666667</v>
      </c>
      <c r="CH24" s="14">
        <f t="shared" si="34"/>
        <v>0.014829166666666666</v>
      </c>
      <c r="CI24" s="14">
        <f t="shared" si="34"/>
        <v>0.01482916666666667</v>
      </c>
      <c r="CJ24" s="14">
        <f t="shared" si="34"/>
        <v>0.01482916666666667</v>
      </c>
      <c r="CK24" s="14">
        <f t="shared" si="34"/>
        <v>0.01482916666666667</v>
      </c>
      <c r="CL24" s="14">
        <f t="shared" si="34"/>
        <v>0.01482916666666667</v>
      </c>
      <c r="CM24" s="14">
        <f t="shared" si="34"/>
        <v>0.014829166666666671</v>
      </c>
      <c r="CN24" s="14">
        <f t="shared" si="34"/>
        <v>0.014829166666666671</v>
      </c>
      <c r="CO24" s="14">
        <f t="shared" si="34"/>
        <v>0.01482916666666667</v>
      </c>
      <c r="CP24" s="14">
        <f t="shared" si="34"/>
        <v>0.01482916666666667</v>
      </c>
      <c r="CQ24" s="14">
        <f t="shared" si="34"/>
        <v>0.01482916666666667</v>
      </c>
      <c r="CR24" s="14">
        <f t="shared" si="34"/>
        <v>0.014829166666666666</v>
      </c>
      <c r="CS24" s="14">
        <f t="shared" si="34"/>
        <v>0.014829166666666666</v>
      </c>
      <c r="CT24" s="14">
        <f t="shared" si="34"/>
        <v>0.01482916666666667</v>
      </c>
      <c r="CU24" s="14">
        <f t="shared" si="34"/>
        <v>0.01482916666666667</v>
      </c>
      <c r="CV24" s="14">
        <f t="shared" si="34"/>
        <v>0.014829166666666666</v>
      </c>
      <c r="CW24" s="14">
        <f>CW23/CW7/12</f>
        <v>0.01482916666666667</v>
      </c>
      <c r="CX24" s="14">
        <f t="shared" si="34"/>
        <v>0.01482916666666667</v>
      </c>
      <c r="CY24" s="14">
        <f t="shared" si="34"/>
        <v>0.01482916666666667</v>
      </c>
      <c r="CZ24" s="14">
        <f t="shared" si="34"/>
        <v>0.01482916666666667</v>
      </c>
      <c r="DA24" s="14">
        <f t="shared" si="34"/>
        <v>0.014829166666666666</v>
      </c>
      <c r="DB24" s="14">
        <f t="shared" si="34"/>
        <v>0.008897500000000001</v>
      </c>
      <c r="DC24" s="14">
        <f t="shared" si="34"/>
        <v>0.01482916666666667</v>
      </c>
      <c r="DD24" s="14">
        <f t="shared" si="34"/>
        <v>0.01482916666666667</v>
      </c>
      <c r="DE24" s="14">
        <f t="shared" si="34"/>
        <v>0.01482916666666667</v>
      </c>
      <c r="DF24" s="14">
        <f t="shared" si="34"/>
        <v>0.014829166666666666</v>
      </c>
    </row>
    <row r="25" spans="1:110" s="5" customFormat="1" ht="18.75" customHeight="1" thickBot="1">
      <c r="A25" s="53"/>
      <c r="B25" s="20" t="s">
        <v>0</v>
      </c>
      <c r="C25" s="13" t="s">
        <v>14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14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13" t="s">
        <v>14</v>
      </c>
      <c r="AI25" s="13" t="s">
        <v>14</v>
      </c>
      <c r="AJ25" s="13" t="s">
        <v>14</v>
      </c>
      <c r="AK25" s="13" t="s">
        <v>14</v>
      </c>
      <c r="AL25" s="13" t="s">
        <v>14</v>
      </c>
      <c r="AM25" s="13" t="s">
        <v>14</v>
      </c>
      <c r="AN25" s="13" t="s">
        <v>14</v>
      </c>
      <c r="AO25" s="13" t="s">
        <v>14</v>
      </c>
      <c r="AP25" s="13" t="s">
        <v>14</v>
      </c>
      <c r="AQ25" s="13" t="s">
        <v>14</v>
      </c>
      <c r="AR25" s="13" t="s">
        <v>14</v>
      </c>
      <c r="AS25" s="13" t="s">
        <v>14</v>
      </c>
      <c r="AT25" s="13" t="s">
        <v>14</v>
      </c>
      <c r="AU25" s="13" t="s">
        <v>14</v>
      </c>
      <c r="AV25" s="13" t="s">
        <v>14</v>
      </c>
      <c r="AW25" s="13" t="s">
        <v>14</v>
      </c>
      <c r="AX25" s="13" t="s">
        <v>14</v>
      </c>
      <c r="AY25" s="13" t="s">
        <v>14</v>
      </c>
      <c r="AZ25" s="13" t="s">
        <v>14</v>
      </c>
      <c r="BA25" s="13" t="s">
        <v>14</v>
      </c>
      <c r="BB25" s="13" t="s">
        <v>14</v>
      </c>
      <c r="BC25" s="13" t="s">
        <v>14</v>
      </c>
      <c r="BD25" s="13" t="s">
        <v>14</v>
      </c>
      <c r="BE25" s="13" t="s">
        <v>14</v>
      </c>
      <c r="BF25" s="13" t="s">
        <v>14</v>
      </c>
      <c r="BG25" s="13" t="s">
        <v>14</v>
      </c>
      <c r="BH25" s="13" t="s">
        <v>14</v>
      </c>
      <c r="BI25" s="13" t="s">
        <v>14</v>
      </c>
      <c r="BJ25" s="13" t="s">
        <v>14</v>
      </c>
      <c r="BK25" s="13" t="s">
        <v>14</v>
      </c>
      <c r="BL25" s="13" t="s">
        <v>14</v>
      </c>
      <c r="BM25" s="13" t="s">
        <v>14</v>
      </c>
      <c r="BN25" s="13" t="s">
        <v>14</v>
      </c>
      <c r="BO25" s="13" t="s">
        <v>14</v>
      </c>
      <c r="BP25" s="13" t="s">
        <v>14</v>
      </c>
      <c r="BQ25" s="13" t="s">
        <v>14</v>
      </c>
      <c r="BR25" s="13" t="s">
        <v>14</v>
      </c>
      <c r="BS25" s="13" t="s">
        <v>14</v>
      </c>
      <c r="BT25" s="13" t="s">
        <v>14</v>
      </c>
      <c r="BU25" s="13" t="s">
        <v>14</v>
      </c>
      <c r="BV25" s="13" t="s">
        <v>14</v>
      </c>
      <c r="BW25" s="13" t="s">
        <v>14</v>
      </c>
      <c r="BX25" s="13" t="s">
        <v>14</v>
      </c>
      <c r="BY25" s="13" t="s">
        <v>14</v>
      </c>
      <c r="BZ25" s="13" t="s">
        <v>14</v>
      </c>
      <c r="CA25" s="13" t="s">
        <v>14</v>
      </c>
      <c r="CB25" s="13" t="s">
        <v>14</v>
      </c>
      <c r="CC25" s="13" t="s">
        <v>14</v>
      </c>
      <c r="CD25" s="13" t="s">
        <v>14</v>
      </c>
      <c r="CE25" s="13" t="s">
        <v>14</v>
      </c>
      <c r="CF25" s="13" t="s">
        <v>14</v>
      </c>
      <c r="CG25" s="13" t="s">
        <v>14</v>
      </c>
      <c r="CH25" s="13" t="s">
        <v>14</v>
      </c>
      <c r="CI25" s="13" t="s">
        <v>14</v>
      </c>
      <c r="CJ25" s="13" t="s">
        <v>14</v>
      </c>
      <c r="CK25" s="13" t="s">
        <v>14</v>
      </c>
      <c r="CL25" s="13" t="s">
        <v>14</v>
      </c>
      <c r="CM25" s="13" t="s">
        <v>14</v>
      </c>
      <c r="CN25" s="13" t="s">
        <v>14</v>
      </c>
      <c r="CO25" s="13" t="s">
        <v>14</v>
      </c>
      <c r="CP25" s="13" t="s">
        <v>14</v>
      </c>
      <c r="CQ25" s="13" t="s">
        <v>14</v>
      </c>
      <c r="CR25" s="13" t="s">
        <v>14</v>
      </c>
      <c r="CS25" s="13" t="s">
        <v>14</v>
      </c>
      <c r="CT25" s="13" t="s">
        <v>14</v>
      </c>
      <c r="CU25" s="13" t="s">
        <v>14</v>
      </c>
      <c r="CV25" s="13" t="s">
        <v>14</v>
      </c>
      <c r="CW25" s="13" t="s">
        <v>14</v>
      </c>
      <c r="CX25" s="13" t="s">
        <v>14</v>
      </c>
      <c r="CY25" s="13" t="s">
        <v>14</v>
      </c>
      <c r="CZ25" s="13" t="s">
        <v>14</v>
      </c>
      <c r="DA25" s="13" t="s">
        <v>14</v>
      </c>
      <c r="DB25" s="13" t="s">
        <v>14</v>
      </c>
      <c r="DC25" s="13" t="s">
        <v>14</v>
      </c>
      <c r="DD25" s="13" t="s">
        <v>14</v>
      </c>
      <c r="DE25" s="13" t="s">
        <v>14</v>
      </c>
      <c r="DF25" s="13" t="s">
        <v>14</v>
      </c>
    </row>
    <row r="26" spans="1:110" s="5" customFormat="1" ht="18.75" customHeight="1" thickTop="1">
      <c r="A26" s="51" t="s">
        <v>19</v>
      </c>
      <c r="B26" s="18" t="s">
        <v>5</v>
      </c>
      <c r="C26" s="15">
        <f>C8*0.7%</f>
        <v>4.0187</v>
      </c>
      <c r="D26" s="15">
        <f>D8*0.7%</f>
        <v>3.796099999999999</v>
      </c>
      <c r="E26" s="15">
        <f>E8*0.7%</f>
        <v>3.6092</v>
      </c>
      <c r="F26" s="15">
        <f>F8*0.7%</f>
        <v>3.5888999999999998</v>
      </c>
      <c r="G26" s="15">
        <f>G8*0.5%</f>
        <v>2.5455</v>
      </c>
      <c r="H26" s="15">
        <f>H8*0.7%</f>
        <v>3.2892999999999994</v>
      </c>
      <c r="I26" s="15">
        <f aca="true" t="shared" si="35" ref="I26:BC26">I8*0.7%</f>
        <v>1.5553999999999997</v>
      </c>
      <c r="J26" s="15">
        <f t="shared" si="35"/>
        <v>2.9029</v>
      </c>
      <c r="K26" s="15">
        <f t="shared" si="35"/>
        <v>3.8884999999999996</v>
      </c>
      <c r="L26" s="15">
        <f t="shared" si="35"/>
        <v>2.1308</v>
      </c>
      <c r="M26" s="15">
        <f t="shared" si="35"/>
        <v>2.6347999999999994</v>
      </c>
      <c r="N26" s="15">
        <f t="shared" si="35"/>
        <v>3.9276999999999997</v>
      </c>
      <c r="O26" s="15">
        <f t="shared" si="35"/>
        <v>3.3872999999999993</v>
      </c>
      <c r="P26" s="15">
        <f t="shared" si="35"/>
        <v>2.3477999999999994</v>
      </c>
      <c r="Q26" s="15">
        <f t="shared" si="35"/>
        <v>2.3834999999999997</v>
      </c>
      <c r="R26" s="15">
        <f t="shared" si="35"/>
        <v>1.5001</v>
      </c>
      <c r="S26" s="15">
        <f t="shared" si="35"/>
        <v>2.8146999999999998</v>
      </c>
      <c r="T26" s="15">
        <f t="shared" si="35"/>
        <v>2.8861</v>
      </c>
      <c r="U26" s="15">
        <f t="shared" si="35"/>
        <v>3.586099999999999</v>
      </c>
      <c r="V26" s="15">
        <f t="shared" si="35"/>
        <v>4.1559</v>
      </c>
      <c r="W26" s="15">
        <f t="shared" si="35"/>
        <v>5.6720999999999995</v>
      </c>
      <c r="X26" s="15">
        <f t="shared" si="35"/>
        <v>3.8457999999999997</v>
      </c>
      <c r="Y26" s="15">
        <f t="shared" si="35"/>
        <v>3.0947</v>
      </c>
      <c r="Z26" s="15">
        <f t="shared" si="35"/>
        <v>2.6641999999999997</v>
      </c>
      <c r="AA26" s="15">
        <f t="shared" si="35"/>
        <v>3.9080999999999992</v>
      </c>
      <c r="AB26" s="15">
        <f t="shared" si="35"/>
        <v>5.001499999999999</v>
      </c>
      <c r="AC26" s="15">
        <f t="shared" si="35"/>
        <v>3.2668999999999997</v>
      </c>
      <c r="AD26" s="15">
        <f t="shared" si="35"/>
        <v>3.0519999999999996</v>
      </c>
      <c r="AE26" s="15">
        <f t="shared" si="35"/>
        <v>6.738199999999999</v>
      </c>
      <c r="AF26" s="15">
        <f t="shared" si="35"/>
        <v>6.767599999999999</v>
      </c>
      <c r="AG26" s="15">
        <f t="shared" si="35"/>
        <v>3.4377</v>
      </c>
      <c r="AH26" s="15">
        <f t="shared" si="35"/>
        <v>1.7381</v>
      </c>
      <c r="AI26" s="15">
        <f t="shared" si="35"/>
        <v>3.8794</v>
      </c>
      <c r="AJ26" s="15">
        <f t="shared" si="35"/>
        <v>1.6463999999999996</v>
      </c>
      <c r="AK26" s="15">
        <f t="shared" si="35"/>
        <v>2.2525999999999997</v>
      </c>
      <c r="AL26" s="15">
        <f t="shared" si="35"/>
        <v>4.0614</v>
      </c>
      <c r="AM26" s="15">
        <f t="shared" si="35"/>
        <v>3.4978999999999996</v>
      </c>
      <c r="AN26" s="15">
        <f t="shared" si="35"/>
        <v>2.9644999999999997</v>
      </c>
      <c r="AO26" s="15">
        <f t="shared" si="35"/>
        <v>3.0351999999999997</v>
      </c>
      <c r="AP26" s="15">
        <f t="shared" si="35"/>
        <v>3.0050999999999997</v>
      </c>
      <c r="AQ26" s="15">
        <f t="shared" si="35"/>
        <v>1.4643999999999997</v>
      </c>
      <c r="AR26" s="15">
        <f t="shared" si="35"/>
        <v>8.024099999999999</v>
      </c>
      <c r="AS26" s="15">
        <f t="shared" si="35"/>
        <v>2.7797</v>
      </c>
      <c r="AT26" s="15">
        <f t="shared" si="35"/>
        <v>3.2781</v>
      </c>
      <c r="AU26" s="15">
        <f t="shared" si="35"/>
        <v>3.6154999999999995</v>
      </c>
      <c r="AV26" s="15">
        <f t="shared" si="35"/>
        <v>3.2388999999999997</v>
      </c>
      <c r="AW26" s="15">
        <f t="shared" si="35"/>
        <v>2.6712</v>
      </c>
      <c r="AX26" s="15">
        <f t="shared" si="35"/>
        <v>3.0260999999999996</v>
      </c>
      <c r="AY26" s="15">
        <f t="shared" si="35"/>
        <v>3.1779999999999995</v>
      </c>
      <c r="AZ26" s="15">
        <f t="shared" si="35"/>
        <v>3.8660999999999994</v>
      </c>
      <c r="BA26" s="15">
        <f t="shared" si="35"/>
        <v>4.371499999999999</v>
      </c>
      <c r="BB26" s="15">
        <f t="shared" si="35"/>
        <v>4.3218</v>
      </c>
      <c r="BC26" s="15">
        <f t="shared" si="35"/>
        <v>4.430999999999999</v>
      </c>
      <c r="BD26" s="15">
        <f aca="true" t="shared" si="36" ref="BD26:DF26">BD8*0.7%</f>
        <v>6.1502</v>
      </c>
      <c r="BE26" s="15">
        <f t="shared" si="36"/>
        <v>1.9341</v>
      </c>
      <c r="BF26" s="15">
        <f t="shared" si="36"/>
        <v>3.7044</v>
      </c>
      <c r="BG26" s="15">
        <f>BG8*0.2%</f>
        <v>0.9848</v>
      </c>
      <c r="BH26" s="15">
        <f>BH8*15%</f>
        <v>135.24</v>
      </c>
      <c r="BI26" s="15">
        <f t="shared" si="36"/>
        <v>4.5297</v>
      </c>
      <c r="BJ26" s="15">
        <f t="shared" si="36"/>
        <v>3.5622999999999996</v>
      </c>
      <c r="BK26" s="15">
        <f t="shared" si="36"/>
        <v>3.5987</v>
      </c>
      <c r="BL26" s="15">
        <f t="shared" si="36"/>
        <v>4.4814</v>
      </c>
      <c r="BM26" s="15">
        <f t="shared" si="36"/>
        <v>1.6869999999999998</v>
      </c>
      <c r="BN26" s="15">
        <f t="shared" si="36"/>
        <v>1.7058999999999997</v>
      </c>
      <c r="BO26" s="15">
        <f t="shared" si="36"/>
        <v>1.6064999999999998</v>
      </c>
      <c r="BP26" s="15">
        <f t="shared" si="36"/>
        <v>2.8686</v>
      </c>
      <c r="BQ26" s="15">
        <f t="shared" si="36"/>
        <v>3.6197</v>
      </c>
      <c r="BR26" s="15">
        <f t="shared" si="36"/>
        <v>6.184499999999999</v>
      </c>
      <c r="BS26" s="15">
        <f t="shared" si="36"/>
        <v>4.4799999999999995</v>
      </c>
      <c r="BT26" s="15">
        <f t="shared" si="36"/>
        <v>3.8387999999999995</v>
      </c>
      <c r="BU26" s="15">
        <f t="shared" si="36"/>
        <v>3.5314999999999994</v>
      </c>
      <c r="BV26" s="15">
        <f t="shared" si="36"/>
        <v>3.1205999999999996</v>
      </c>
      <c r="BW26" s="15">
        <f t="shared" si="36"/>
        <v>1.5861999999999998</v>
      </c>
      <c r="BX26" s="15">
        <f t="shared" si="36"/>
        <v>3.9402999999999992</v>
      </c>
      <c r="BY26" s="15">
        <f t="shared" si="36"/>
        <v>3.3662999999999994</v>
      </c>
      <c r="BZ26" s="15">
        <f t="shared" si="36"/>
        <v>3.1016999999999997</v>
      </c>
      <c r="CA26" s="15">
        <f t="shared" si="36"/>
        <v>1.7562999999999998</v>
      </c>
      <c r="CB26" s="15">
        <f t="shared" si="36"/>
        <v>1.3061999999999998</v>
      </c>
      <c r="CC26" s="15">
        <f t="shared" si="36"/>
        <v>1.6498999999999997</v>
      </c>
      <c r="CD26" s="15">
        <f t="shared" si="36"/>
        <v>3.8072999999999992</v>
      </c>
      <c r="CE26" s="15">
        <f t="shared" si="36"/>
        <v>2.2645</v>
      </c>
      <c r="CF26" s="15">
        <f t="shared" si="36"/>
        <v>5.588799999999999</v>
      </c>
      <c r="CG26" s="15">
        <f t="shared" si="36"/>
        <v>5.103</v>
      </c>
      <c r="CH26" s="15">
        <f t="shared" si="36"/>
        <v>4.198599999999999</v>
      </c>
      <c r="CI26" s="15">
        <f t="shared" si="36"/>
        <v>2.247</v>
      </c>
      <c r="CJ26" s="15">
        <f t="shared" si="36"/>
        <v>3.514</v>
      </c>
      <c r="CK26" s="15">
        <f t="shared" si="36"/>
        <v>3.1191999999999998</v>
      </c>
      <c r="CL26" s="15">
        <f t="shared" si="36"/>
        <v>3.8199</v>
      </c>
      <c r="CM26" s="15">
        <f t="shared" si="36"/>
        <v>3.9556999999999998</v>
      </c>
      <c r="CN26" s="15">
        <f t="shared" si="36"/>
        <v>6.184499999999999</v>
      </c>
      <c r="CO26" s="15">
        <f t="shared" si="36"/>
        <v>2.3372999999999995</v>
      </c>
      <c r="CP26" s="15">
        <f t="shared" si="36"/>
        <v>2.0103999999999997</v>
      </c>
      <c r="CQ26" s="15">
        <f t="shared" si="36"/>
        <v>6.6457999999999995</v>
      </c>
      <c r="CR26" s="15">
        <f t="shared" si="36"/>
        <v>3.4068999999999994</v>
      </c>
      <c r="CS26" s="15">
        <f t="shared" si="36"/>
        <v>3.4236999999999997</v>
      </c>
      <c r="CT26" s="15">
        <f t="shared" si="36"/>
        <v>2.9945999999999997</v>
      </c>
      <c r="CU26" s="15">
        <f t="shared" si="36"/>
        <v>3.0540999999999996</v>
      </c>
      <c r="CV26" s="15">
        <f t="shared" si="36"/>
        <v>3.0617999999999994</v>
      </c>
      <c r="CW26" s="15">
        <f>CW8*0.7%</f>
        <v>5.458599999999999</v>
      </c>
      <c r="CX26" s="15">
        <f t="shared" si="36"/>
        <v>1.8977</v>
      </c>
      <c r="CY26" s="15">
        <f t="shared" si="36"/>
        <v>1.6758</v>
      </c>
      <c r="CZ26" s="15">
        <f t="shared" si="36"/>
        <v>2.7012999999999994</v>
      </c>
      <c r="DA26" s="15">
        <f t="shared" si="36"/>
        <v>1.5413999999999997</v>
      </c>
      <c r="DB26" s="15">
        <f t="shared" si="36"/>
        <v>2.2077999999999998</v>
      </c>
      <c r="DC26" s="15">
        <f t="shared" si="36"/>
        <v>1.4650999999999998</v>
      </c>
      <c r="DD26" s="15">
        <f t="shared" si="36"/>
        <v>2.3862999999999994</v>
      </c>
      <c r="DE26" s="15">
        <f t="shared" si="36"/>
        <v>1.4972999999999999</v>
      </c>
      <c r="DF26" s="15">
        <f t="shared" si="36"/>
        <v>7.072799999999999</v>
      </c>
    </row>
    <row r="27" spans="1:110" s="5" customFormat="1" ht="18.75" customHeight="1">
      <c r="A27" s="52"/>
      <c r="B27" s="19" t="s">
        <v>13</v>
      </c>
      <c r="C27" s="14">
        <f aca="true" t="shared" si="37" ref="C27:H27">45.32*C26</f>
        <v>182.127484</v>
      </c>
      <c r="D27" s="14">
        <f t="shared" si="37"/>
        <v>172.03925199999998</v>
      </c>
      <c r="E27" s="14">
        <f t="shared" si="37"/>
        <v>163.568944</v>
      </c>
      <c r="F27" s="14">
        <f t="shared" si="37"/>
        <v>162.648948</v>
      </c>
      <c r="G27" s="14">
        <f t="shared" si="37"/>
        <v>115.36206</v>
      </c>
      <c r="H27" s="14">
        <f t="shared" si="37"/>
        <v>149.07107599999998</v>
      </c>
      <c r="I27" s="14">
        <f aca="true" t="shared" si="38" ref="I27:BC27">45.32*I26</f>
        <v>70.49072799999999</v>
      </c>
      <c r="J27" s="14">
        <f t="shared" si="38"/>
        <v>131.559428</v>
      </c>
      <c r="K27" s="14">
        <f t="shared" si="38"/>
        <v>176.22681999999998</v>
      </c>
      <c r="L27" s="14">
        <f t="shared" si="38"/>
        <v>96.56785599999999</v>
      </c>
      <c r="M27" s="14">
        <f t="shared" si="38"/>
        <v>119.40913599999998</v>
      </c>
      <c r="N27" s="14">
        <f t="shared" si="38"/>
        <v>178.00336399999998</v>
      </c>
      <c r="O27" s="14">
        <f t="shared" si="38"/>
        <v>153.51243599999998</v>
      </c>
      <c r="P27" s="14">
        <f t="shared" si="38"/>
        <v>106.40229599999998</v>
      </c>
      <c r="Q27" s="14">
        <f t="shared" si="38"/>
        <v>108.02022</v>
      </c>
      <c r="R27" s="14">
        <f t="shared" si="38"/>
        <v>67.984532</v>
      </c>
      <c r="S27" s="14">
        <f t="shared" si="38"/>
        <v>127.562204</v>
      </c>
      <c r="T27" s="14">
        <f t="shared" si="38"/>
        <v>130.79805199999998</v>
      </c>
      <c r="U27" s="14">
        <f t="shared" si="38"/>
        <v>162.52205199999997</v>
      </c>
      <c r="V27" s="14">
        <f t="shared" si="38"/>
        <v>188.34538799999999</v>
      </c>
      <c r="W27" s="14">
        <f t="shared" si="38"/>
        <v>257.059572</v>
      </c>
      <c r="X27" s="14">
        <f t="shared" si="38"/>
        <v>174.291656</v>
      </c>
      <c r="Y27" s="14">
        <f t="shared" si="38"/>
        <v>140.251804</v>
      </c>
      <c r="Z27" s="14">
        <f t="shared" si="38"/>
        <v>120.74154399999999</v>
      </c>
      <c r="AA27" s="14">
        <f t="shared" si="38"/>
        <v>177.11509199999998</v>
      </c>
      <c r="AB27" s="14">
        <f t="shared" si="38"/>
        <v>226.66797999999997</v>
      </c>
      <c r="AC27" s="14">
        <f t="shared" si="38"/>
        <v>148.055908</v>
      </c>
      <c r="AD27" s="14">
        <f t="shared" si="38"/>
        <v>138.31663999999998</v>
      </c>
      <c r="AE27" s="14">
        <f t="shared" si="38"/>
        <v>305.37522399999995</v>
      </c>
      <c r="AF27" s="14">
        <f t="shared" si="38"/>
        <v>306.70763199999993</v>
      </c>
      <c r="AG27" s="14">
        <f t="shared" si="38"/>
        <v>155.796564</v>
      </c>
      <c r="AH27" s="14">
        <f t="shared" si="38"/>
        <v>78.770692</v>
      </c>
      <c r="AI27" s="14">
        <f t="shared" si="38"/>
        <v>175.814408</v>
      </c>
      <c r="AJ27" s="14">
        <f t="shared" si="38"/>
        <v>74.61484799999998</v>
      </c>
      <c r="AK27" s="14">
        <f t="shared" si="38"/>
        <v>102.08783199999999</v>
      </c>
      <c r="AL27" s="14">
        <f t="shared" si="38"/>
        <v>184.062648</v>
      </c>
      <c r="AM27" s="14">
        <f t="shared" si="38"/>
        <v>158.52482799999999</v>
      </c>
      <c r="AN27" s="14">
        <f t="shared" si="38"/>
        <v>134.35114</v>
      </c>
      <c r="AO27" s="14">
        <f t="shared" si="38"/>
        <v>137.555264</v>
      </c>
      <c r="AP27" s="14">
        <f t="shared" si="38"/>
        <v>136.19113199999998</v>
      </c>
      <c r="AQ27" s="14">
        <f t="shared" si="38"/>
        <v>66.36660799999999</v>
      </c>
      <c r="AR27" s="14">
        <f t="shared" si="38"/>
        <v>363.65221199999996</v>
      </c>
      <c r="AS27" s="14">
        <f t="shared" si="38"/>
        <v>125.976004</v>
      </c>
      <c r="AT27" s="14">
        <f t="shared" si="38"/>
        <v>148.563492</v>
      </c>
      <c r="AU27" s="14">
        <f t="shared" si="38"/>
        <v>163.85446</v>
      </c>
      <c r="AV27" s="14">
        <f t="shared" si="38"/>
        <v>146.786948</v>
      </c>
      <c r="AW27" s="14">
        <f t="shared" si="38"/>
        <v>121.05878399999999</v>
      </c>
      <c r="AX27" s="14">
        <f t="shared" si="38"/>
        <v>137.14285199999998</v>
      </c>
      <c r="AY27" s="14">
        <f t="shared" si="38"/>
        <v>144.02695999999997</v>
      </c>
      <c r="AZ27" s="14">
        <f t="shared" si="38"/>
        <v>175.211652</v>
      </c>
      <c r="BA27" s="14">
        <f t="shared" si="38"/>
        <v>198.11637999999996</v>
      </c>
      <c r="BB27" s="14">
        <f t="shared" si="38"/>
        <v>195.86397599999998</v>
      </c>
      <c r="BC27" s="14">
        <f t="shared" si="38"/>
        <v>200.81291999999996</v>
      </c>
      <c r="BD27" s="14">
        <f aca="true" t="shared" si="39" ref="BD27:DF27">45.32*BD26</f>
        <v>278.727064</v>
      </c>
      <c r="BE27" s="14">
        <f t="shared" si="39"/>
        <v>87.653412</v>
      </c>
      <c r="BF27" s="14">
        <f t="shared" si="39"/>
        <v>167.883408</v>
      </c>
      <c r="BG27" s="14">
        <f t="shared" si="39"/>
        <v>44.631136</v>
      </c>
      <c r="BH27" s="14">
        <f t="shared" si="39"/>
        <v>6129.076800000001</v>
      </c>
      <c r="BI27" s="14">
        <f t="shared" si="39"/>
        <v>205.286004</v>
      </c>
      <c r="BJ27" s="14">
        <f t="shared" si="39"/>
        <v>161.443436</v>
      </c>
      <c r="BK27" s="14">
        <f t="shared" si="39"/>
        <v>163.093084</v>
      </c>
      <c r="BL27" s="14">
        <f t="shared" si="39"/>
        <v>203.097048</v>
      </c>
      <c r="BM27" s="14">
        <f t="shared" si="39"/>
        <v>76.45483999999999</v>
      </c>
      <c r="BN27" s="14">
        <f t="shared" si="39"/>
        <v>77.311388</v>
      </c>
      <c r="BO27" s="14">
        <f t="shared" si="39"/>
        <v>72.80658</v>
      </c>
      <c r="BP27" s="14">
        <f t="shared" si="39"/>
        <v>130.004952</v>
      </c>
      <c r="BQ27" s="14">
        <f t="shared" si="39"/>
        <v>164.044804</v>
      </c>
      <c r="BR27" s="14">
        <f t="shared" si="39"/>
        <v>280.28153999999995</v>
      </c>
      <c r="BS27" s="14">
        <f t="shared" si="39"/>
        <v>203.03359999999998</v>
      </c>
      <c r="BT27" s="14">
        <f t="shared" si="39"/>
        <v>173.974416</v>
      </c>
      <c r="BU27" s="14">
        <f t="shared" si="39"/>
        <v>160.04757999999998</v>
      </c>
      <c r="BV27" s="14">
        <f t="shared" si="39"/>
        <v>141.425592</v>
      </c>
      <c r="BW27" s="14">
        <f t="shared" si="39"/>
        <v>71.886584</v>
      </c>
      <c r="BX27" s="14">
        <f t="shared" si="39"/>
        <v>178.57439599999998</v>
      </c>
      <c r="BY27" s="14">
        <f t="shared" si="39"/>
        <v>152.56071599999999</v>
      </c>
      <c r="BZ27" s="14">
        <f t="shared" si="39"/>
        <v>140.569044</v>
      </c>
      <c r="CA27" s="14">
        <f t="shared" si="39"/>
        <v>79.59551599999999</v>
      </c>
      <c r="CB27" s="14">
        <f t="shared" si="39"/>
        <v>59.19698399999999</v>
      </c>
      <c r="CC27" s="14">
        <f t="shared" si="39"/>
        <v>74.77346799999998</v>
      </c>
      <c r="CD27" s="14">
        <f t="shared" si="39"/>
        <v>172.54683599999996</v>
      </c>
      <c r="CE27" s="14">
        <f t="shared" si="39"/>
        <v>102.62714</v>
      </c>
      <c r="CF27" s="14">
        <f t="shared" si="39"/>
        <v>253.28441599999996</v>
      </c>
      <c r="CG27" s="14">
        <f t="shared" si="39"/>
        <v>231.26796</v>
      </c>
      <c r="CH27" s="14">
        <f t="shared" si="39"/>
        <v>190.28055199999994</v>
      </c>
      <c r="CI27" s="14">
        <f t="shared" si="39"/>
        <v>101.83404</v>
      </c>
      <c r="CJ27" s="14">
        <f t="shared" si="39"/>
        <v>159.25448</v>
      </c>
      <c r="CK27" s="14">
        <f t="shared" si="39"/>
        <v>141.362144</v>
      </c>
      <c r="CL27" s="14">
        <f t="shared" si="39"/>
        <v>173.11786800000002</v>
      </c>
      <c r="CM27" s="14">
        <f t="shared" si="39"/>
        <v>179.272324</v>
      </c>
      <c r="CN27" s="14">
        <f t="shared" si="39"/>
        <v>280.28153999999995</v>
      </c>
      <c r="CO27" s="14">
        <f t="shared" si="39"/>
        <v>105.92643599999998</v>
      </c>
      <c r="CP27" s="14">
        <f t="shared" si="39"/>
        <v>91.11132799999999</v>
      </c>
      <c r="CQ27" s="14">
        <f t="shared" si="39"/>
        <v>301.187656</v>
      </c>
      <c r="CR27" s="14">
        <f t="shared" si="39"/>
        <v>154.40070799999998</v>
      </c>
      <c r="CS27" s="14">
        <f t="shared" si="39"/>
        <v>155.162084</v>
      </c>
      <c r="CT27" s="14">
        <f t="shared" si="39"/>
        <v>135.715272</v>
      </c>
      <c r="CU27" s="14">
        <f t="shared" si="39"/>
        <v>138.41181199999997</v>
      </c>
      <c r="CV27" s="14">
        <f t="shared" si="39"/>
        <v>138.76077599999996</v>
      </c>
      <c r="CW27" s="14">
        <f>45.32*CW26</f>
        <v>247.38375199999996</v>
      </c>
      <c r="CX27" s="14">
        <f t="shared" si="39"/>
        <v>86.003764</v>
      </c>
      <c r="CY27" s="14">
        <f t="shared" si="39"/>
        <v>75.947256</v>
      </c>
      <c r="CZ27" s="14">
        <f t="shared" si="39"/>
        <v>122.42291599999997</v>
      </c>
      <c r="DA27" s="14">
        <f t="shared" si="39"/>
        <v>69.85624799999998</v>
      </c>
      <c r="DB27" s="14">
        <f t="shared" si="39"/>
        <v>100.05749599999999</v>
      </c>
      <c r="DC27" s="14">
        <f t="shared" si="39"/>
        <v>66.398332</v>
      </c>
      <c r="DD27" s="14">
        <f t="shared" si="39"/>
        <v>108.14711599999997</v>
      </c>
      <c r="DE27" s="14">
        <f t="shared" si="39"/>
        <v>67.857636</v>
      </c>
      <c r="DF27" s="14">
        <f t="shared" si="39"/>
        <v>320.539296</v>
      </c>
    </row>
    <row r="28" spans="1:110" s="5" customFormat="1" ht="18.75" customHeight="1">
      <c r="A28" s="52"/>
      <c r="B28" s="19" t="s">
        <v>2</v>
      </c>
      <c r="C28" s="14">
        <f aca="true" t="shared" si="40" ref="C28:H28">C27/C7/12</f>
        <v>0.026436666666666667</v>
      </c>
      <c r="D28" s="14">
        <f t="shared" si="40"/>
        <v>0.026436666666666664</v>
      </c>
      <c r="E28" s="14">
        <f t="shared" si="40"/>
        <v>0.026436666666666664</v>
      </c>
      <c r="F28" s="14">
        <f t="shared" si="40"/>
        <v>0.026436666666666664</v>
      </c>
      <c r="G28" s="14">
        <f t="shared" si="40"/>
        <v>0.018883333333333332</v>
      </c>
      <c r="H28" s="14">
        <f t="shared" si="40"/>
        <v>0.026436666666666664</v>
      </c>
      <c r="I28" s="14">
        <f aca="true" t="shared" si="41" ref="I28:BC28">I27/I7/12</f>
        <v>0.026436666666666664</v>
      </c>
      <c r="J28" s="14">
        <f t="shared" si="41"/>
        <v>0.026436666666666667</v>
      </c>
      <c r="K28" s="14">
        <f t="shared" si="41"/>
        <v>0.026436666666666664</v>
      </c>
      <c r="L28" s="14">
        <f t="shared" si="41"/>
        <v>0.026436666666666667</v>
      </c>
      <c r="M28" s="14">
        <f t="shared" si="41"/>
        <v>0.026436666666666664</v>
      </c>
      <c r="N28" s="14">
        <f t="shared" si="41"/>
        <v>0.026436666666666664</v>
      </c>
      <c r="O28" s="14">
        <f t="shared" si="41"/>
        <v>0.026436666666666664</v>
      </c>
      <c r="P28" s="14">
        <f t="shared" si="41"/>
        <v>0.026436666666666664</v>
      </c>
      <c r="Q28" s="14">
        <f t="shared" si="41"/>
        <v>0.026436666666666664</v>
      </c>
      <c r="R28" s="14">
        <f t="shared" si="41"/>
        <v>0.026436666666666664</v>
      </c>
      <c r="S28" s="14">
        <f t="shared" si="41"/>
        <v>0.026436666666666664</v>
      </c>
      <c r="T28" s="14">
        <f t="shared" si="41"/>
        <v>0.026436666666666664</v>
      </c>
      <c r="U28" s="14">
        <f t="shared" si="41"/>
        <v>0.026436666666666664</v>
      </c>
      <c r="V28" s="14">
        <f t="shared" si="41"/>
        <v>0.026436666666666664</v>
      </c>
      <c r="W28" s="14">
        <f t="shared" si="41"/>
        <v>0.026436666666666667</v>
      </c>
      <c r="X28" s="14">
        <f t="shared" si="41"/>
        <v>0.026436666666666664</v>
      </c>
      <c r="Y28" s="14">
        <f t="shared" si="41"/>
        <v>0.026436666666666664</v>
      </c>
      <c r="Z28" s="14">
        <f t="shared" si="41"/>
        <v>0.026436666666666664</v>
      </c>
      <c r="AA28" s="14">
        <f t="shared" si="41"/>
        <v>0.026436666666666664</v>
      </c>
      <c r="AB28" s="14">
        <f t="shared" si="41"/>
        <v>0.026436666666666664</v>
      </c>
      <c r="AC28" s="14">
        <f t="shared" si="41"/>
        <v>0.026436666666666664</v>
      </c>
      <c r="AD28" s="14">
        <f t="shared" si="41"/>
        <v>0.026436666666666664</v>
      </c>
      <c r="AE28" s="14">
        <f t="shared" si="41"/>
        <v>0.02643666666666666</v>
      </c>
      <c r="AF28" s="14">
        <f t="shared" si="41"/>
        <v>0.026436666666666664</v>
      </c>
      <c r="AG28" s="14">
        <f t="shared" si="41"/>
        <v>0.026436666666666664</v>
      </c>
      <c r="AH28" s="14">
        <f t="shared" si="41"/>
        <v>0.026436666666666664</v>
      </c>
      <c r="AI28" s="14">
        <f t="shared" si="41"/>
        <v>0.026436666666666664</v>
      </c>
      <c r="AJ28" s="14">
        <f t="shared" si="41"/>
        <v>0.02643666666666666</v>
      </c>
      <c r="AK28" s="14">
        <f t="shared" si="41"/>
        <v>0.026436666666666664</v>
      </c>
      <c r="AL28" s="14">
        <f t="shared" si="41"/>
        <v>0.026436666666666664</v>
      </c>
      <c r="AM28" s="14">
        <f t="shared" si="41"/>
        <v>0.026436666666666664</v>
      </c>
      <c r="AN28" s="14">
        <f t="shared" si="41"/>
        <v>0.026436666666666664</v>
      </c>
      <c r="AO28" s="14">
        <f t="shared" si="41"/>
        <v>0.026436666666666664</v>
      </c>
      <c r="AP28" s="14">
        <f t="shared" si="41"/>
        <v>0.026436666666666664</v>
      </c>
      <c r="AQ28" s="14">
        <f t="shared" si="41"/>
        <v>0.026436666666666664</v>
      </c>
      <c r="AR28" s="14">
        <f t="shared" si="41"/>
        <v>0.026436666666666664</v>
      </c>
      <c r="AS28" s="14">
        <f t="shared" si="41"/>
        <v>0.026436666666666664</v>
      </c>
      <c r="AT28" s="14">
        <f t="shared" si="41"/>
        <v>0.026436666666666664</v>
      </c>
      <c r="AU28" s="14">
        <f t="shared" si="41"/>
        <v>0.026436666666666664</v>
      </c>
      <c r="AV28" s="14">
        <f t="shared" si="41"/>
        <v>0.026436666666666667</v>
      </c>
      <c r="AW28" s="14">
        <f t="shared" si="41"/>
        <v>0.026436666666666664</v>
      </c>
      <c r="AX28" s="14">
        <f t="shared" si="41"/>
        <v>0.02643666666666666</v>
      </c>
      <c r="AY28" s="14">
        <f t="shared" si="41"/>
        <v>0.026436666666666664</v>
      </c>
      <c r="AZ28" s="14">
        <f t="shared" si="41"/>
        <v>0.026436666666666667</v>
      </c>
      <c r="BA28" s="14">
        <f t="shared" si="41"/>
        <v>0.026436666666666664</v>
      </c>
      <c r="BB28" s="14">
        <f t="shared" si="41"/>
        <v>0.026436666666666664</v>
      </c>
      <c r="BC28" s="14">
        <f t="shared" si="41"/>
        <v>0.026436666666666664</v>
      </c>
      <c r="BD28" s="14">
        <f aca="true" t="shared" si="42" ref="BD28:DF28">BD27/BD7/12</f>
        <v>0.026436666666666664</v>
      </c>
      <c r="BE28" s="14">
        <f t="shared" si="42"/>
        <v>0.026436666666666667</v>
      </c>
      <c r="BF28" s="14">
        <f t="shared" si="42"/>
        <v>0.026436666666666664</v>
      </c>
      <c r="BG28" s="14">
        <f t="shared" si="42"/>
        <v>0.007553333333333333</v>
      </c>
      <c r="BH28" s="14">
        <f t="shared" si="42"/>
        <v>0.5665000000000001</v>
      </c>
      <c r="BI28" s="14">
        <f t="shared" si="42"/>
        <v>0.026436666666666664</v>
      </c>
      <c r="BJ28" s="14">
        <f t="shared" si="42"/>
        <v>0.026436666666666667</v>
      </c>
      <c r="BK28" s="14">
        <f t="shared" si="42"/>
        <v>0.026436666666666667</v>
      </c>
      <c r="BL28" s="14">
        <f t="shared" si="42"/>
        <v>0.026436666666666664</v>
      </c>
      <c r="BM28" s="14">
        <f t="shared" si="42"/>
        <v>0.026436666666666664</v>
      </c>
      <c r="BN28" s="14">
        <f t="shared" si="42"/>
        <v>0.026436666666666664</v>
      </c>
      <c r="BO28" s="14">
        <f t="shared" si="42"/>
        <v>0.026436666666666664</v>
      </c>
      <c r="BP28" s="14">
        <f t="shared" si="42"/>
        <v>0.026436666666666667</v>
      </c>
      <c r="BQ28" s="14">
        <f t="shared" si="42"/>
        <v>0.026436666666666664</v>
      </c>
      <c r="BR28" s="14">
        <f t="shared" si="42"/>
        <v>0.026436666666666664</v>
      </c>
      <c r="BS28" s="14">
        <f t="shared" si="42"/>
        <v>0.026436666666666664</v>
      </c>
      <c r="BT28" s="14">
        <f t="shared" si="42"/>
        <v>0.026436666666666667</v>
      </c>
      <c r="BU28" s="14">
        <f t="shared" si="42"/>
        <v>0.026436666666666664</v>
      </c>
      <c r="BV28" s="14">
        <f t="shared" si="42"/>
        <v>0.026436666666666664</v>
      </c>
      <c r="BW28" s="14">
        <f t="shared" si="42"/>
        <v>0.026436666666666667</v>
      </c>
      <c r="BX28" s="14">
        <f t="shared" si="42"/>
        <v>0.026436666666666664</v>
      </c>
      <c r="BY28" s="14">
        <f t="shared" si="42"/>
        <v>0.026436666666666664</v>
      </c>
      <c r="BZ28" s="14">
        <f t="shared" si="42"/>
        <v>0.026436666666666664</v>
      </c>
      <c r="CA28" s="14">
        <f t="shared" si="42"/>
        <v>0.026436666666666664</v>
      </c>
      <c r="CB28" s="14">
        <f t="shared" si="42"/>
        <v>0.026436666666666664</v>
      </c>
      <c r="CC28" s="14">
        <f t="shared" si="42"/>
        <v>0.02643666666666666</v>
      </c>
      <c r="CD28" s="14">
        <f t="shared" si="42"/>
        <v>0.02643666666666666</v>
      </c>
      <c r="CE28" s="14">
        <f t="shared" si="42"/>
        <v>0.026436666666666664</v>
      </c>
      <c r="CF28" s="14">
        <f t="shared" si="42"/>
        <v>0.026436666666666664</v>
      </c>
      <c r="CG28" s="14">
        <f t="shared" si="42"/>
        <v>0.026436666666666664</v>
      </c>
      <c r="CH28" s="14">
        <f t="shared" si="42"/>
        <v>0.02643666666666666</v>
      </c>
      <c r="CI28" s="14">
        <f t="shared" si="42"/>
        <v>0.026436666666666667</v>
      </c>
      <c r="CJ28" s="14">
        <f t="shared" si="42"/>
        <v>0.026436666666666667</v>
      </c>
      <c r="CK28" s="14">
        <f t="shared" si="42"/>
        <v>0.026436666666666664</v>
      </c>
      <c r="CL28" s="14">
        <f t="shared" si="42"/>
        <v>0.026436666666666667</v>
      </c>
      <c r="CM28" s="14">
        <f t="shared" si="42"/>
        <v>0.026436666666666664</v>
      </c>
      <c r="CN28" s="14">
        <f t="shared" si="42"/>
        <v>0.026436666666666664</v>
      </c>
      <c r="CO28" s="14">
        <f t="shared" si="42"/>
        <v>0.026436666666666664</v>
      </c>
      <c r="CP28" s="14">
        <f t="shared" si="42"/>
        <v>0.026436666666666664</v>
      </c>
      <c r="CQ28" s="14">
        <f t="shared" si="42"/>
        <v>0.026436666666666667</v>
      </c>
      <c r="CR28" s="14">
        <f t="shared" si="42"/>
        <v>0.026436666666666664</v>
      </c>
      <c r="CS28" s="14">
        <f t="shared" si="42"/>
        <v>0.026436666666666664</v>
      </c>
      <c r="CT28" s="14">
        <f t="shared" si="42"/>
        <v>0.026436666666666664</v>
      </c>
      <c r="CU28" s="14">
        <f t="shared" si="42"/>
        <v>0.02643666666666666</v>
      </c>
      <c r="CV28" s="14">
        <f t="shared" si="42"/>
        <v>0.02643666666666666</v>
      </c>
      <c r="CW28" s="14">
        <f>CW27/CW7/12</f>
        <v>0.026436666666666664</v>
      </c>
      <c r="CX28" s="14">
        <f t="shared" si="42"/>
        <v>0.026436666666666664</v>
      </c>
      <c r="CY28" s="14">
        <f t="shared" si="42"/>
        <v>0.026436666666666664</v>
      </c>
      <c r="CZ28" s="14">
        <f t="shared" si="42"/>
        <v>0.026436666666666664</v>
      </c>
      <c r="DA28" s="14">
        <f t="shared" si="42"/>
        <v>0.02643666666666666</v>
      </c>
      <c r="DB28" s="14">
        <f t="shared" si="42"/>
        <v>0.026436666666666664</v>
      </c>
      <c r="DC28" s="14">
        <f t="shared" si="42"/>
        <v>0.026436666666666664</v>
      </c>
      <c r="DD28" s="14">
        <f t="shared" si="42"/>
        <v>0.02643666666666666</v>
      </c>
      <c r="DE28" s="14">
        <f t="shared" si="42"/>
        <v>0.026436666666666664</v>
      </c>
      <c r="DF28" s="14">
        <f t="shared" si="42"/>
        <v>0.026436666666666664</v>
      </c>
    </row>
    <row r="29" spans="1:110" s="5" customFormat="1" ht="18.75" customHeight="1" thickBot="1">
      <c r="A29" s="53"/>
      <c r="B29" s="20" t="s">
        <v>0</v>
      </c>
      <c r="C29" s="13" t="s">
        <v>14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13" t="s">
        <v>14</v>
      </c>
      <c r="AJ29" s="13" t="s">
        <v>14</v>
      </c>
      <c r="AK29" s="13" t="s">
        <v>14</v>
      </c>
      <c r="AL29" s="13" t="s">
        <v>14</v>
      </c>
      <c r="AM29" s="13" t="s">
        <v>14</v>
      </c>
      <c r="AN29" s="13" t="s">
        <v>14</v>
      </c>
      <c r="AO29" s="13" t="s">
        <v>14</v>
      </c>
      <c r="AP29" s="13" t="s">
        <v>14</v>
      </c>
      <c r="AQ29" s="13" t="s">
        <v>14</v>
      </c>
      <c r="AR29" s="13" t="s">
        <v>14</v>
      </c>
      <c r="AS29" s="13" t="s">
        <v>14</v>
      </c>
      <c r="AT29" s="13" t="s">
        <v>14</v>
      </c>
      <c r="AU29" s="13" t="s">
        <v>14</v>
      </c>
      <c r="AV29" s="13" t="s">
        <v>14</v>
      </c>
      <c r="AW29" s="13" t="s">
        <v>14</v>
      </c>
      <c r="AX29" s="13" t="s">
        <v>14</v>
      </c>
      <c r="AY29" s="13" t="s">
        <v>14</v>
      </c>
      <c r="AZ29" s="13" t="s">
        <v>14</v>
      </c>
      <c r="BA29" s="13" t="s">
        <v>14</v>
      </c>
      <c r="BB29" s="13" t="s">
        <v>14</v>
      </c>
      <c r="BC29" s="13" t="s">
        <v>14</v>
      </c>
      <c r="BD29" s="13" t="s">
        <v>14</v>
      </c>
      <c r="BE29" s="13" t="s">
        <v>14</v>
      </c>
      <c r="BF29" s="13" t="s">
        <v>14</v>
      </c>
      <c r="BG29" s="13" t="s">
        <v>14</v>
      </c>
      <c r="BH29" s="13" t="s">
        <v>14</v>
      </c>
      <c r="BI29" s="13" t="s">
        <v>14</v>
      </c>
      <c r="BJ29" s="13" t="s">
        <v>14</v>
      </c>
      <c r="BK29" s="13" t="s">
        <v>14</v>
      </c>
      <c r="BL29" s="13" t="s">
        <v>14</v>
      </c>
      <c r="BM29" s="13" t="s">
        <v>14</v>
      </c>
      <c r="BN29" s="13" t="s">
        <v>14</v>
      </c>
      <c r="BO29" s="13" t="s">
        <v>14</v>
      </c>
      <c r="BP29" s="13" t="s">
        <v>14</v>
      </c>
      <c r="BQ29" s="13" t="s">
        <v>14</v>
      </c>
      <c r="BR29" s="13" t="s">
        <v>14</v>
      </c>
      <c r="BS29" s="13" t="s">
        <v>14</v>
      </c>
      <c r="BT29" s="13" t="s">
        <v>14</v>
      </c>
      <c r="BU29" s="13" t="s">
        <v>14</v>
      </c>
      <c r="BV29" s="13" t="s">
        <v>14</v>
      </c>
      <c r="BW29" s="13" t="s">
        <v>14</v>
      </c>
      <c r="BX29" s="13" t="s">
        <v>14</v>
      </c>
      <c r="BY29" s="13" t="s">
        <v>14</v>
      </c>
      <c r="BZ29" s="13" t="s">
        <v>14</v>
      </c>
      <c r="CA29" s="13" t="s">
        <v>14</v>
      </c>
      <c r="CB29" s="13" t="s">
        <v>14</v>
      </c>
      <c r="CC29" s="13" t="s">
        <v>14</v>
      </c>
      <c r="CD29" s="13" t="s">
        <v>14</v>
      </c>
      <c r="CE29" s="13" t="s">
        <v>14</v>
      </c>
      <c r="CF29" s="13" t="s">
        <v>14</v>
      </c>
      <c r="CG29" s="13" t="s">
        <v>14</v>
      </c>
      <c r="CH29" s="13" t="s">
        <v>14</v>
      </c>
      <c r="CI29" s="13" t="s">
        <v>14</v>
      </c>
      <c r="CJ29" s="13" t="s">
        <v>14</v>
      </c>
      <c r="CK29" s="13" t="s">
        <v>14</v>
      </c>
      <c r="CL29" s="13" t="s">
        <v>14</v>
      </c>
      <c r="CM29" s="13" t="s">
        <v>14</v>
      </c>
      <c r="CN29" s="13" t="s">
        <v>14</v>
      </c>
      <c r="CO29" s="13" t="s">
        <v>14</v>
      </c>
      <c r="CP29" s="13" t="s">
        <v>14</v>
      </c>
      <c r="CQ29" s="13" t="s">
        <v>14</v>
      </c>
      <c r="CR29" s="13" t="s">
        <v>14</v>
      </c>
      <c r="CS29" s="13" t="s">
        <v>14</v>
      </c>
      <c r="CT29" s="13" t="s">
        <v>14</v>
      </c>
      <c r="CU29" s="13" t="s">
        <v>14</v>
      </c>
      <c r="CV29" s="13" t="s">
        <v>14</v>
      </c>
      <c r="CW29" s="13" t="s">
        <v>14</v>
      </c>
      <c r="CX29" s="13" t="s">
        <v>14</v>
      </c>
      <c r="CY29" s="13" t="s">
        <v>14</v>
      </c>
      <c r="CZ29" s="13" t="s">
        <v>14</v>
      </c>
      <c r="DA29" s="13" t="s">
        <v>14</v>
      </c>
      <c r="DB29" s="13" t="s">
        <v>14</v>
      </c>
      <c r="DC29" s="13" t="s">
        <v>14</v>
      </c>
      <c r="DD29" s="13" t="s">
        <v>14</v>
      </c>
      <c r="DE29" s="13" t="s">
        <v>14</v>
      </c>
      <c r="DF29" s="13" t="s">
        <v>14</v>
      </c>
    </row>
    <row r="30" spans="1:110" s="28" customFormat="1" ht="18.75" customHeight="1" thickTop="1">
      <c r="A30" s="51" t="s">
        <v>20</v>
      </c>
      <c r="B30" s="21" t="s">
        <v>15</v>
      </c>
      <c r="C30" s="29" t="s">
        <v>22</v>
      </c>
      <c r="D30" s="29" t="s">
        <v>22</v>
      </c>
      <c r="E30" s="29" t="s">
        <v>22</v>
      </c>
      <c r="F30" s="29" t="s">
        <v>22</v>
      </c>
      <c r="G30" s="29" t="s">
        <v>22</v>
      </c>
      <c r="H30" s="29" t="s">
        <v>22</v>
      </c>
      <c r="I30" s="29" t="s">
        <v>22</v>
      </c>
      <c r="J30" s="29" t="s">
        <v>22</v>
      </c>
      <c r="K30" s="29" t="s">
        <v>22</v>
      </c>
      <c r="L30" s="29" t="s">
        <v>22</v>
      </c>
      <c r="M30" s="29" t="s">
        <v>41</v>
      </c>
      <c r="N30" s="29" t="s">
        <v>24</v>
      </c>
      <c r="O30" s="29" t="s">
        <v>38</v>
      </c>
      <c r="P30" s="29" t="s">
        <v>23</v>
      </c>
      <c r="Q30" s="29" t="s">
        <v>35</v>
      </c>
      <c r="R30" s="29" t="s">
        <v>33</v>
      </c>
      <c r="S30" s="29" t="s">
        <v>23</v>
      </c>
      <c r="T30" s="29" t="s">
        <v>24</v>
      </c>
      <c r="U30" s="29" t="s">
        <v>43</v>
      </c>
      <c r="V30" s="29" t="s">
        <v>24</v>
      </c>
      <c r="W30" s="29" t="s">
        <v>42</v>
      </c>
      <c r="X30" s="29" t="s">
        <v>43</v>
      </c>
      <c r="Y30" s="29" t="s">
        <v>36</v>
      </c>
      <c r="Z30" s="29" t="s">
        <v>33</v>
      </c>
      <c r="AA30" s="29" t="s">
        <v>43</v>
      </c>
      <c r="AB30" s="29" t="s">
        <v>45</v>
      </c>
      <c r="AC30" s="29" t="s">
        <v>24</v>
      </c>
      <c r="AD30" s="29" t="s">
        <v>23</v>
      </c>
      <c r="AE30" s="29" t="s">
        <v>87</v>
      </c>
      <c r="AF30" s="29" t="s">
        <v>141</v>
      </c>
      <c r="AG30" s="29" t="s">
        <v>23</v>
      </c>
      <c r="AH30" s="29" t="s">
        <v>36</v>
      </c>
      <c r="AI30" s="29" t="s">
        <v>24</v>
      </c>
      <c r="AJ30" s="29" t="s">
        <v>33</v>
      </c>
      <c r="AK30" s="29" t="s">
        <v>33</v>
      </c>
      <c r="AL30" s="29" t="s">
        <v>44</v>
      </c>
      <c r="AM30" s="29" t="s">
        <v>40</v>
      </c>
      <c r="AN30" s="29" t="s">
        <v>43</v>
      </c>
      <c r="AO30" s="29" t="s">
        <v>43</v>
      </c>
      <c r="AP30" s="29" t="s">
        <v>37</v>
      </c>
      <c r="AQ30" s="29" t="s">
        <v>22</v>
      </c>
      <c r="AR30" s="29" t="s">
        <v>22</v>
      </c>
      <c r="AS30" s="29" t="s">
        <v>22</v>
      </c>
      <c r="AT30" s="29" t="s">
        <v>22</v>
      </c>
      <c r="AU30" s="29" t="s">
        <v>22</v>
      </c>
      <c r="AV30" s="29" t="s">
        <v>22</v>
      </c>
      <c r="AW30" s="29" t="s">
        <v>22</v>
      </c>
      <c r="AX30" s="29" t="s">
        <v>22</v>
      </c>
      <c r="AY30" s="29" t="s">
        <v>22</v>
      </c>
      <c r="AZ30" s="29" t="s">
        <v>22</v>
      </c>
      <c r="BA30" s="29" t="s">
        <v>22</v>
      </c>
      <c r="BB30" s="29" t="s">
        <v>22</v>
      </c>
      <c r="BC30" s="29" t="s">
        <v>22</v>
      </c>
      <c r="BD30" s="29" t="s">
        <v>39</v>
      </c>
      <c r="BE30" s="29" t="s">
        <v>38</v>
      </c>
      <c r="BF30" s="29" t="s">
        <v>43</v>
      </c>
      <c r="BG30" s="29" t="s">
        <v>44</v>
      </c>
      <c r="BH30" s="29" t="s">
        <v>45</v>
      </c>
      <c r="BI30" s="29" t="s">
        <v>24</v>
      </c>
      <c r="BJ30" s="29" t="s">
        <v>24</v>
      </c>
      <c r="BK30" s="29" t="s">
        <v>41</v>
      </c>
      <c r="BL30" s="29" t="s">
        <v>23</v>
      </c>
      <c r="BM30" s="29" t="s">
        <v>33</v>
      </c>
      <c r="BN30" s="29" t="s">
        <v>33</v>
      </c>
      <c r="BO30" s="29" t="s">
        <v>38</v>
      </c>
      <c r="BP30" s="29" t="s">
        <v>40</v>
      </c>
      <c r="BQ30" s="29" t="s">
        <v>47</v>
      </c>
      <c r="BR30" s="29" t="s">
        <v>41</v>
      </c>
      <c r="BS30" s="29" t="s">
        <v>43</v>
      </c>
      <c r="BT30" s="29" t="s">
        <v>42</v>
      </c>
      <c r="BU30" s="29" t="s">
        <v>39</v>
      </c>
      <c r="BV30" s="29" t="s">
        <v>45</v>
      </c>
      <c r="BW30" s="29" t="s">
        <v>41</v>
      </c>
      <c r="BX30" s="29" t="s">
        <v>40</v>
      </c>
      <c r="BY30" s="29" t="s">
        <v>33</v>
      </c>
      <c r="BZ30" s="29" t="s">
        <v>33</v>
      </c>
      <c r="CA30" s="29" t="s">
        <v>33</v>
      </c>
      <c r="CB30" s="29" t="s">
        <v>33</v>
      </c>
      <c r="CC30" s="29" t="s">
        <v>23</v>
      </c>
      <c r="CD30" s="29" t="s">
        <v>36</v>
      </c>
      <c r="CE30" s="29" t="s">
        <v>36</v>
      </c>
      <c r="CF30" s="29" t="s">
        <v>35</v>
      </c>
      <c r="CG30" s="29" t="s">
        <v>46</v>
      </c>
      <c r="CH30" s="29" t="s">
        <v>38</v>
      </c>
      <c r="CI30" s="29" t="s">
        <v>36</v>
      </c>
      <c r="CJ30" s="29" t="s">
        <v>35</v>
      </c>
      <c r="CK30" s="29" t="s">
        <v>34</v>
      </c>
      <c r="CL30" s="29" t="s">
        <v>35</v>
      </c>
      <c r="CM30" s="29" t="s">
        <v>24</v>
      </c>
      <c r="CN30" s="29" t="s">
        <v>142</v>
      </c>
      <c r="CO30" s="29" t="s">
        <v>34</v>
      </c>
      <c r="CP30" s="29" t="s">
        <v>33</v>
      </c>
      <c r="CQ30" s="29" t="s">
        <v>113</v>
      </c>
      <c r="CR30" s="29" t="s">
        <v>23</v>
      </c>
      <c r="CS30" s="29" t="s">
        <v>23</v>
      </c>
      <c r="CT30" s="29" t="s">
        <v>41</v>
      </c>
      <c r="CU30" s="29" t="s">
        <v>43</v>
      </c>
      <c r="CV30" s="29" t="s">
        <v>43</v>
      </c>
      <c r="CW30" s="29" t="s">
        <v>45</v>
      </c>
      <c r="CX30" s="29" t="s">
        <v>34</v>
      </c>
      <c r="CY30" s="29" t="s">
        <v>32</v>
      </c>
      <c r="CZ30" s="29" t="s">
        <v>35</v>
      </c>
      <c r="DA30" s="29" t="s">
        <v>31</v>
      </c>
      <c r="DB30" s="29" t="s">
        <v>23</v>
      </c>
      <c r="DC30" s="29" t="s">
        <v>35</v>
      </c>
      <c r="DD30" s="29" t="s">
        <v>38</v>
      </c>
      <c r="DE30" s="29" t="s">
        <v>33</v>
      </c>
      <c r="DF30" s="29" t="s">
        <v>87</v>
      </c>
    </row>
    <row r="31" spans="1:110" s="5" customFormat="1" ht="18.75" customHeight="1">
      <c r="A31" s="52"/>
      <c r="B31" s="23" t="s">
        <v>4</v>
      </c>
      <c r="C31" s="4">
        <f aca="true" t="shared" si="43" ref="C31:H31">C30*8%</f>
        <v>0</v>
      </c>
      <c r="D31" s="4">
        <f t="shared" si="43"/>
        <v>0</v>
      </c>
      <c r="E31" s="4">
        <f t="shared" si="43"/>
        <v>0</v>
      </c>
      <c r="F31" s="4">
        <f t="shared" si="43"/>
        <v>0</v>
      </c>
      <c r="G31" s="4">
        <f t="shared" si="43"/>
        <v>0</v>
      </c>
      <c r="H31" s="4">
        <f t="shared" si="43"/>
        <v>0</v>
      </c>
      <c r="I31" s="4">
        <f aca="true" t="shared" si="44" ref="I31:BC31">I30*8%</f>
        <v>0</v>
      </c>
      <c r="J31" s="4">
        <f t="shared" si="44"/>
        <v>0</v>
      </c>
      <c r="K31" s="4">
        <f t="shared" si="44"/>
        <v>0</v>
      </c>
      <c r="L31" s="4">
        <f t="shared" si="44"/>
        <v>0</v>
      </c>
      <c r="M31" s="4">
        <f t="shared" si="44"/>
        <v>1.44</v>
      </c>
      <c r="N31" s="4">
        <f t="shared" si="44"/>
        <v>1.28</v>
      </c>
      <c r="O31" s="4">
        <f t="shared" si="44"/>
        <v>1.12</v>
      </c>
      <c r="P31" s="4">
        <f t="shared" si="44"/>
        <v>0.96</v>
      </c>
      <c r="Q31" s="4">
        <f t="shared" si="44"/>
        <v>0.8</v>
      </c>
      <c r="R31" s="4">
        <f t="shared" si="44"/>
        <v>0.64</v>
      </c>
      <c r="S31" s="4">
        <f t="shared" si="44"/>
        <v>0.96</v>
      </c>
      <c r="T31" s="4">
        <f t="shared" si="44"/>
        <v>1.28</v>
      </c>
      <c r="U31" s="4">
        <f t="shared" si="44"/>
        <v>1.6</v>
      </c>
      <c r="V31" s="4">
        <f t="shared" si="44"/>
        <v>1.28</v>
      </c>
      <c r="W31" s="4">
        <f t="shared" si="44"/>
        <v>1.52</v>
      </c>
      <c r="X31" s="4">
        <f t="shared" si="44"/>
        <v>1.6</v>
      </c>
      <c r="Y31" s="4">
        <f t="shared" si="44"/>
        <v>0.88</v>
      </c>
      <c r="Z31" s="4">
        <f t="shared" si="44"/>
        <v>0.64</v>
      </c>
      <c r="AA31" s="4">
        <f t="shared" si="44"/>
        <v>1.6</v>
      </c>
      <c r="AB31" s="4">
        <f t="shared" si="44"/>
        <v>1.92</v>
      </c>
      <c r="AC31" s="4">
        <f t="shared" si="44"/>
        <v>1.28</v>
      </c>
      <c r="AD31" s="4">
        <f t="shared" si="44"/>
        <v>0.96</v>
      </c>
      <c r="AE31" s="4">
        <f t="shared" si="44"/>
        <v>2.72</v>
      </c>
      <c r="AF31" s="4">
        <f t="shared" si="44"/>
        <v>2.32</v>
      </c>
      <c r="AG31" s="4">
        <f t="shared" si="44"/>
        <v>0.96</v>
      </c>
      <c r="AH31" s="4">
        <f t="shared" si="44"/>
        <v>0.88</v>
      </c>
      <c r="AI31" s="4">
        <f t="shared" si="44"/>
        <v>1.28</v>
      </c>
      <c r="AJ31" s="4">
        <f t="shared" si="44"/>
        <v>0.64</v>
      </c>
      <c r="AK31" s="4">
        <f t="shared" si="44"/>
        <v>0.64</v>
      </c>
      <c r="AL31" s="4">
        <f t="shared" si="44"/>
        <v>1.68</v>
      </c>
      <c r="AM31" s="4">
        <f t="shared" si="44"/>
        <v>1.36</v>
      </c>
      <c r="AN31" s="4">
        <f t="shared" si="44"/>
        <v>1.6</v>
      </c>
      <c r="AO31" s="4">
        <f t="shared" si="44"/>
        <v>1.6</v>
      </c>
      <c r="AP31" s="4">
        <f t="shared" si="44"/>
        <v>1.04</v>
      </c>
      <c r="AQ31" s="4">
        <f t="shared" si="44"/>
        <v>0</v>
      </c>
      <c r="AR31" s="4">
        <f t="shared" si="44"/>
        <v>0</v>
      </c>
      <c r="AS31" s="4">
        <f t="shared" si="44"/>
        <v>0</v>
      </c>
      <c r="AT31" s="4">
        <f t="shared" si="44"/>
        <v>0</v>
      </c>
      <c r="AU31" s="4">
        <f t="shared" si="44"/>
        <v>0</v>
      </c>
      <c r="AV31" s="4">
        <f t="shared" si="44"/>
        <v>0</v>
      </c>
      <c r="AW31" s="4">
        <f t="shared" si="44"/>
        <v>0</v>
      </c>
      <c r="AX31" s="4">
        <f t="shared" si="44"/>
        <v>0</v>
      </c>
      <c r="AY31" s="4">
        <f t="shared" si="44"/>
        <v>0</v>
      </c>
      <c r="AZ31" s="4">
        <f t="shared" si="44"/>
        <v>0</v>
      </c>
      <c r="BA31" s="4">
        <f t="shared" si="44"/>
        <v>0</v>
      </c>
      <c r="BB31" s="4">
        <f t="shared" si="44"/>
        <v>0</v>
      </c>
      <c r="BC31" s="4">
        <f t="shared" si="44"/>
        <v>0</v>
      </c>
      <c r="BD31" s="4">
        <f aca="true" t="shared" si="45" ref="BD31:DF31">BD30*8%</f>
        <v>1.2</v>
      </c>
      <c r="BE31" s="4">
        <f t="shared" si="45"/>
        <v>1.12</v>
      </c>
      <c r="BF31" s="4">
        <f t="shared" si="45"/>
        <v>1.6</v>
      </c>
      <c r="BG31" s="4">
        <f t="shared" si="45"/>
        <v>1.68</v>
      </c>
      <c r="BH31" s="4">
        <f t="shared" si="45"/>
        <v>1.92</v>
      </c>
      <c r="BI31" s="4">
        <f t="shared" si="45"/>
        <v>1.28</v>
      </c>
      <c r="BJ31" s="4">
        <f t="shared" si="45"/>
        <v>1.28</v>
      </c>
      <c r="BK31" s="4">
        <f t="shared" si="45"/>
        <v>1.44</v>
      </c>
      <c r="BL31" s="4">
        <f t="shared" si="45"/>
        <v>0.96</v>
      </c>
      <c r="BM31" s="4">
        <f t="shared" si="45"/>
        <v>0.64</v>
      </c>
      <c r="BN31" s="4">
        <f t="shared" si="45"/>
        <v>0.64</v>
      </c>
      <c r="BO31" s="4">
        <f t="shared" si="45"/>
        <v>1.12</v>
      </c>
      <c r="BP31" s="4">
        <f t="shared" si="45"/>
        <v>1.36</v>
      </c>
      <c r="BQ31" s="4">
        <f t="shared" si="45"/>
        <v>2.24</v>
      </c>
      <c r="BR31" s="4">
        <f t="shared" si="45"/>
        <v>1.44</v>
      </c>
      <c r="BS31" s="4">
        <f t="shared" si="45"/>
        <v>1.6</v>
      </c>
      <c r="BT31" s="4">
        <f t="shared" si="45"/>
        <v>1.52</v>
      </c>
      <c r="BU31" s="4">
        <f t="shared" si="45"/>
        <v>1.2</v>
      </c>
      <c r="BV31" s="4">
        <f t="shared" si="45"/>
        <v>1.92</v>
      </c>
      <c r="BW31" s="4">
        <f t="shared" si="45"/>
        <v>1.44</v>
      </c>
      <c r="BX31" s="4">
        <f t="shared" si="45"/>
        <v>1.36</v>
      </c>
      <c r="BY31" s="4">
        <f t="shared" si="45"/>
        <v>0.64</v>
      </c>
      <c r="BZ31" s="4">
        <f t="shared" si="45"/>
        <v>0.64</v>
      </c>
      <c r="CA31" s="4">
        <f t="shared" si="45"/>
        <v>0.64</v>
      </c>
      <c r="CB31" s="4">
        <f t="shared" si="45"/>
        <v>0.64</v>
      </c>
      <c r="CC31" s="4">
        <f t="shared" si="45"/>
        <v>0.96</v>
      </c>
      <c r="CD31" s="4">
        <f t="shared" si="45"/>
        <v>0.88</v>
      </c>
      <c r="CE31" s="4">
        <f t="shared" si="45"/>
        <v>0.88</v>
      </c>
      <c r="CF31" s="4">
        <f t="shared" si="45"/>
        <v>0.8</v>
      </c>
      <c r="CG31" s="4">
        <f t="shared" si="45"/>
        <v>2.08</v>
      </c>
      <c r="CH31" s="4">
        <f t="shared" si="45"/>
        <v>1.12</v>
      </c>
      <c r="CI31" s="4">
        <f t="shared" si="45"/>
        <v>0.88</v>
      </c>
      <c r="CJ31" s="4">
        <f t="shared" si="45"/>
        <v>0.8</v>
      </c>
      <c r="CK31" s="4">
        <f t="shared" si="45"/>
        <v>0.72</v>
      </c>
      <c r="CL31" s="4">
        <f t="shared" si="45"/>
        <v>0.8</v>
      </c>
      <c r="CM31" s="4">
        <f t="shared" si="45"/>
        <v>1.28</v>
      </c>
      <c r="CN31" s="4">
        <f t="shared" si="45"/>
        <v>2.4</v>
      </c>
      <c r="CO31" s="4">
        <f t="shared" si="45"/>
        <v>0.72</v>
      </c>
      <c r="CP31" s="4">
        <f t="shared" si="45"/>
        <v>0.64</v>
      </c>
      <c r="CQ31" s="4">
        <f t="shared" si="45"/>
        <v>1.84</v>
      </c>
      <c r="CR31" s="4">
        <f t="shared" si="45"/>
        <v>0.96</v>
      </c>
      <c r="CS31" s="4">
        <f t="shared" si="45"/>
        <v>0.96</v>
      </c>
      <c r="CT31" s="4">
        <f t="shared" si="45"/>
        <v>1.44</v>
      </c>
      <c r="CU31" s="4">
        <f t="shared" si="45"/>
        <v>1.6</v>
      </c>
      <c r="CV31" s="4">
        <f t="shared" si="45"/>
        <v>1.6</v>
      </c>
      <c r="CW31" s="4">
        <f>CW30*8%</f>
        <v>1.92</v>
      </c>
      <c r="CX31" s="4">
        <f t="shared" si="45"/>
        <v>0.72</v>
      </c>
      <c r="CY31" s="4">
        <f t="shared" si="45"/>
        <v>0.56</v>
      </c>
      <c r="CZ31" s="4">
        <f t="shared" si="45"/>
        <v>0.8</v>
      </c>
      <c r="DA31" s="4">
        <f t="shared" si="45"/>
        <v>0.48</v>
      </c>
      <c r="DB31" s="4">
        <f t="shared" si="45"/>
        <v>0.96</v>
      </c>
      <c r="DC31" s="4">
        <f t="shared" si="45"/>
        <v>0.8</v>
      </c>
      <c r="DD31" s="4">
        <f t="shared" si="45"/>
        <v>1.12</v>
      </c>
      <c r="DE31" s="4">
        <f t="shared" si="45"/>
        <v>0.64</v>
      </c>
      <c r="DF31" s="4">
        <f t="shared" si="45"/>
        <v>2.72</v>
      </c>
    </row>
    <row r="32" spans="1:110" s="5" customFormat="1" ht="18.75" customHeight="1">
      <c r="A32" s="52"/>
      <c r="B32" s="24" t="s">
        <v>1</v>
      </c>
      <c r="C32" s="2">
        <f aca="true" t="shared" si="46" ref="C32:H32">C31*1209.48</f>
        <v>0</v>
      </c>
      <c r="D32" s="2">
        <f t="shared" si="46"/>
        <v>0</v>
      </c>
      <c r="E32" s="2">
        <f t="shared" si="46"/>
        <v>0</v>
      </c>
      <c r="F32" s="2">
        <f t="shared" si="46"/>
        <v>0</v>
      </c>
      <c r="G32" s="2">
        <f t="shared" si="46"/>
        <v>0</v>
      </c>
      <c r="H32" s="2">
        <f t="shared" si="46"/>
        <v>0</v>
      </c>
      <c r="I32" s="2">
        <f aca="true" t="shared" si="47" ref="I32:BC32">I31*1209.48</f>
        <v>0</v>
      </c>
      <c r="J32" s="2">
        <f t="shared" si="47"/>
        <v>0</v>
      </c>
      <c r="K32" s="2">
        <f t="shared" si="47"/>
        <v>0</v>
      </c>
      <c r="L32" s="2">
        <f t="shared" si="47"/>
        <v>0</v>
      </c>
      <c r="M32" s="2">
        <f t="shared" si="47"/>
        <v>1741.6512</v>
      </c>
      <c r="N32" s="2">
        <f t="shared" si="47"/>
        <v>1548.1344000000001</v>
      </c>
      <c r="O32" s="2">
        <f t="shared" si="47"/>
        <v>1354.6176</v>
      </c>
      <c r="P32" s="2">
        <f t="shared" si="47"/>
        <v>1161.1008</v>
      </c>
      <c r="Q32" s="2">
        <f t="shared" si="47"/>
        <v>967.5840000000001</v>
      </c>
      <c r="R32" s="2">
        <f t="shared" si="47"/>
        <v>774.0672000000001</v>
      </c>
      <c r="S32" s="2">
        <f t="shared" si="47"/>
        <v>1161.1008</v>
      </c>
      <c r="T32" s="2">
        <f t="shared" si="47"/>
        <v>1548.1344000000001</v>
      </c>
      <c r="U32" s="2">
        <f t="shared" si="47"/>
        <v>1935.1680000000001</v>
      </c>
      <c r="V32" s="2">
        <f t="shared" si="47"/>
        <v>1548.1344000000001</v>
      </c>
      <c r="W32" s="2">
        <f t="shared" si="47"/>
        <v>1838.4096</v>
      </c>
      <c r="X32" s="2">
        <f t="shared" si="47"/>
        <v>1935.1680000000001</v>
      </c>
      <c r="Y32" s="2">
        <f t="shared" si="47"/>
        <v>1064.3424</v>
      </c>
      <c r="Z32" s="2">
        <f t="shared" si="47"/>
        <v>774.0672000000001</v>
      </c>
      <c r="AA32" s="2">
        <f t="shared" si="47"/>
        <v>1935.1680000000001</v>
      </c>
      <c r="AB32" s="2">
        <f t="shared" si="47"/>
        <v>2322.2016</v>
      </c>
      <c r="AC32" s="2">
        <f t="shared" si="47"/>
        <v>1548.1344000000001</v>
      </c>
      <c r="AD32" s="2">
        <f t="shared" si="47"/>
        <v>1161.1008</v>
      </c>
      <c r="AE32" s="2">
        <f t="shared" si="47"/>
        <v>3289.7856</v>
      </c>
      <c r="AF32" s="2">
        <f t="shared" si="47"/>
        <v>2805.9936</v>
      </c>
      <c r="AG32" s="2">
        <f t="shared" si="47"/>
        <v>1161.1008</v>
      </c>
      <c r="AH32" s="2">
        <f t="shared" si="47"/>
        <v>1064.3424</v>
      </c>
      <c r="AI32" s="2">
        <f t="shared" si="47"/>
        <v>1548.1344000000001</v>
      </c>
      <c r="AJ32" s="2">
        <f t="shared" si="47"/>
        <v>774.0672000000001</v>
      </c>
      <c r="AK32" s="2">
        <f t="shared" si="47"/>
        <v>774.0672000000001</v>
      </c>
      <c r="AL32" s="2">
        <f t="shared" si="47"/>
        <v>2031.9264</v>
      </c>
      <c r="AM32" s="2">
        <f t="shared" si="47"/>
        <v>1644.8928</v>
      </c>
      <c r="AN32" s="2">
        <f t="shared" si="47"/>
        <v>1935.1680000000001</v>
      </c>
      <c r="AO32" s="2">
        <f t="shared" si="47"/>
        <v>1935.1680000000001</v>
      </c>
      <c r="AP32" s="2">
        <f t="shared" si="47"/>
        <v>1257.8592</v>
      </c>
      <c r="AQ32" s="2">
        <f t="shared" si="47"/>
        <v>0</v>
      </c>
      <c r="AR32" s="2">
        <f t="shared" si="47"/>
        <v>0</v>
      </c>
      <c r="AS32" s="2">
        <f t="shared" si="47"/>
        <v>0</v>
      </c>
      <c r="AT32" s="2">
        <f t="shared" si="47"/>
        <v>0</v>
      </c>
      <c r="AU32" s="2">
        <f t="shared" si="47"/>
        <v>0</v>
      </c>
      <c r="AV32" s="2">
        <f t="shared" si="47"/>
        <v>0</v>
      </c>
      <c r="AW32" s="2">
        <f t="shared" si="47"/>
        <v>0</v>
      </c>
      <c r="AX32" s="2">
        <f t="shared" si="47"/>
        <v>0</v>
      </c>
      <c r="AY32" s="2">
        <f t="shared" si="47"/>
        <v>0</v>
      </c>
      <c r="AZ32" s="2">
        <f t="shared" si="47"/>
        <v>0</v>
      </c>
      <c r="BA32" s="2">
        <f t="shared" si="47"/>
        <v>0</v>
      </c>
      <c r="BB32" s="2">
        <f t="shared" si="47"/>
        <v>0</v>
      </c>
      <c r="BC32" s="2">
        <f t="shared" si="47"/>
        <v>0</v>
      </c>
      <c r="BD32" s="2">
        <f aca="true" t="shared" si="48" ref="BD32:DF32">BD31*1209.48</f>
        <v>1451.376</v>
      </c>
      <c r="BE32" s="2">
        <f t="shared" si="48"/>
        <v>1354.6176</v>
      </c>
      <c r="BF32" s="2">
        <f t="shared" si="48"/>
        <v>1935.1680000000001</v>
      </c>
      <c r="BG32" s="2">
        <f t="shared" si="48"/>
        <v>2031.9264</v>
      </c>
      <c r="BH32" s="2">
        <f t="shared" si="48"/>
        <v>2322.2016</v>
      </c>
      <c r="BI32" s="2">
        <f t="shared" si="48"/>
        <v>1548.1344000000001</v>
      </c>
      <c r="BJ32" s="2">
        <f t="shared" si="48"/>
        <v>1548.1344000000001</v>
      </c>
      <c r="BK32" s="2">
        <f t="shared" si="48"/>
        <v>1741.6512</v>
      </c>
      <c r="BL32" s="2">
        <f t="shared" si="48"/>
        <v>1161.1008</v>
      </c>
      <c r="BM32" s="2">
        <f t="shared" si="48"/>
        <v>774.0672000000001</v>
      </c>
      <c r="BN32" s="2">
        <f t="shared" si="48"/>
        <v>774.0672000000001</v>
      </c>
      <c r="BO32" s="2">
        <f t="shared" si="48"/>
        <v>1354.6176</v>
      </c>
      <c r="BP32" s="2">
        <f t="shared" si="48"/>
        <v>1644.8928</v>
      </c>
      <c r="BQ32" s="2">
        <f t="shared" si="48"/>
        <v>2709.2352</v>
      </c>
      <c r="BR32" s="2">
        <f t="shared" si="48"/>
        <v>1741.6512</v>
      </c>
      <c r="BS32" s="2">
        <f t="shared" si="48"/>
        <v>1935.1680000000001</v>
      </c>
      <c r="BT32" s="2">
        <f t="shared" si="48"/>
        <v>1838.4096</v>
      </c>
      <c r="BU32" s="2">
        <f t="shared" si="48"/>
        <v>1451.376</v>
      </c>
      <c r="BV32" s="2">
        <f t="shared" si="48"/>
        <v>2322.2016</v>
      </c>
      <c r="BW32" s="2">
        <f t="shared" si="48"/>
        <v>1741.6512</v>
      </c>
      <c r="BX32" s="2">
        <f t="shared" si="48"/>
        <v>1644.8928</v>
      </c>
      <c r="BY32" s="2">
        <f t="shared" si="48"/>
        <v>774.0672000000001</v>
      </c>
      <c r="BZ32" s="2">
        <f t="shared" si="48"/>
        <v>774.0672000000001</v>
      </c>
      <c r="CA32" s="2">
        <f t="shared" si="48"/>
        <v>774.0672000000001</v>
      </c>
      <c r="CB32" s="2">
        <f t="shared" si="48"/>
        <v>774.0672000000001</v>
      </c>
      <c r="CC32" s="2">
        <f t="shared" si="48"/>
        <v>1161.1008</v>
      </c>
      <c r="CD32" s="2">
        <f t="shared" si="48"/>
        <v>1064.3424</v>
      </c>
      <c r="CE32" s="2">
        <f t="shared" si="48"/>
        <v>1064.3424</v>
      </c>
      <c r="CF32" s="2">
        <f t="shared" si="48"/>
        <v>967.5840000000001</v>
      </c>
      <c r="CG32" s="2">
        <f t="shared" si="48"/>
        <v>2515.7184</v>
      </c>
      <c r="CH32" s="2">
        <f t="shared" si="48"/>
        <v>1354.6176</v>
      </c>
      <c r="CI32" s="2">
        <f t="shared" si="48"/>
        <v>1064.3424</v>
      </c>
      <c r="CJ32" s="2">
        <f t="shared" si="48"/>
        <v>967.5840000000001</v>
      </c>
      <c r="CK32" s="2">
        <f t="shared" si="48"/>
        <v>870.8256</v>
      </c>
      <c r="CL32" s="2">
        <f t="shared" si="48"/>
        <v>967.5840000000001</v>
      </c>
      <c r="CM32" s="2">
        <f t="shared" si="48"/>
        <v>1548.1344000000001</v>
      </c>
      <c r="CN32" s="2">
        <f t="shared" si="48"/>
        <v>2902.752</v>
      </c>
      <c r="CO32" s="2">
        <f t="shared" si="48"/>
        <v>870.8256</v>
      </c>
      <c r="CP32" s="2">
        <f t="shared" si="48"/>
        <v>774.0672000000001</v>
      </c>
      <c r="CQ32" s="2">
        <f t="shared" si="48"/>
        <v>2225.4432</v>
      </c>
      <c r="CR32" s="2">
        <f t="shared" si="48"/>
        <v>1161.1008</v>
      </c>
      <c r="CS32" s="2">
        <f t="shared" si="48"/>
        <v>1161.1008</v>
      </c>
      <c r="CT32" s="2">
        <f t="shared" si="48"/>
        <v>1741.6512</v>
      </c>
      <c r="CU32" s="2">
        <f t="shared" si="48"/>
        <v>1935.1680000000001</v>
      </c>
      <c r="CV32" s="2">
        <f t="shared" si="48"/>
        <v>1935.1680000000001</v>
      </c>
      <c r="CW32" s="2">
        <f>CW31*1209.48</f>
        <v>2322.2016</v>
      </c>
      <c r="CX32" s="2">
        <f t="shared" si="48"/>
        <v>870.8256</v>
      </c>
      <c r="CY32" s="2">
        <f t="shared" si="48"/>
        <v>677.3088</v>
      </c>
      <c r="CZ32" s="2">
        <f t="shared" si="48"/>
        <v>967.5840000000001</v>
      </c>
      <c r="DA32" s="2">
        <f t="shared" si="48"/>
        <v>580.5504</v>
      </c>
      <c r="DB32" s="2">
        <f t="shared" si="48"/>
        <v>1161.1008</v>
      </c>
      <c r="DC32" s="2">
        <f t="shared" si="48"/>
        <v>967.5840000000001</v>
      </c>
      <c r="DD32" s="2">
        <f t="shared" si="48"/>
        <v>1354.6176</v>
      </c>
      <c r="DE32" s="2">
        <f t="shared" si="48"/>
        <v>774.0672000000001</v>
      </c>
      <c r="DF32" s="2">
        <f t="shared" si="48"/>
        <v>3289.7856</v>
      </c>
    </row>
    <row r="33" spans="1:110" s="5" customFormat="1" ht="18.75" customHeight="1">
      <c r="A33" s="52"/>
      <c r="B33" s="24" t="s">
        <v>2</v>
      </c>
      <c r="C33" s="3">
        <f aca="true" t="shared" si="49" ref="C33:H33">C32/C7</f>
        <v>0</v>
      </c>
      <c r="D33" s="3">
        <f t="shared" si="49"/>
        <v>0</v>
      </c>
      <c r="E33" s="3">
        <f t="shared" si="49"/>
        <v>0</v>
      </c>
      <c r="F33" s="3">
        <f t="shared" si="49"/>
        <v>0</v>
      </c>
      <c r="G33" s="3">
        <f t="shared" si="49"/>
        <v>0</v>
      </c>
      <c r="H33" s="3">
        <f t="shared" si="49"/>
        <v>0</v>
      </c>
      <c r="I33" s="3">
        <f aca="true" t="shared" si="50" ref="I33:BC33">I32/I7</f>
        <v>0</v>
      </c>
      <c r="J33" s="3">
        <f t="shared" si="50"/>
        <v>0</v>
      </c>
      <c r="K33" s="3">
        <f t="shared" si="50"/>
        <v>0</v>
      </c>
      <c r="L33" s="3">
        <f t="shared" si="50"/>
        <v>0</v>
      </c>
      <c r="M33" s="3">
        <f t="shared" si="50"/>
        <v>4.62712858660999</v>
      </c>
      <c r="N33" s="3">
        <f t="shared" si="50"/>
        <v>2.7591060417037965</v>
      </c>
      <c r="O33" s="3">
        <f t="shared" si="50"/>
        <v>2.7993750774953505</v>
      </c>
      <c r="P33" s="3">
        <f t="shared" si="50"/>
        <v>3.4618389982110913</v>
      </c>
      <c r="Q33" s="3">
        <f t="shared" si="50"/>
        <v>2.8416563876651986</v>
      </c>
      <c r="R33" s="3">
        <f t="shared" si="50"/>
        <v>3.6120727951469904</v>
      </c>
      <c r="S33" s="3">
        <f t="shared" si="50"/>
        <v>2.887592141258393</v>
      </c>
      <c r="T33" s="3">
        <f t="shared" si="50"/>
        <v>3.754873635702159</v>
      </c>
      <c r="U33" s="3">
        <f t="shared" si="50"/>
        <v>3.777411672847941</v>
      </c>
      <c r="V33" s="3">
        <f t="shared" si="50"/>
        <v>2.607603840323396</v>
      </c>
      <c r="W33" s="3">
        <f t="shared" si="50"/>
        <v>2.2688011847463905</v>
      </c>
      <c r="X33" s="3">
        <f t="shared" si="50"/>
        <v>3.52232981434292</v>
      </c>
      <c r="Y33" s="3">
        <f t="shared" si="50"/>
        <v>2.407469803211943</v>
      </c>
      <c r="Z33" s="3">
        <f t="shared" si="50"/>
        <v>2.0338076720966893</v>
      </c>
      <c r="AA33" s="3">
        <f t="shared" si="50"/>
        <v>3.4661794734013975</v>
      </c>
      <c r="AB33" s="3">
        <f t="shared" si="50"/>
        <v>3.2501072078376487</v>
      </c>
      <c r="AC33" s="3">
        <f t="shared" si="50"/>
        <v>3.3171939147203773</v>
      </c>
      <c r="AD33" s="3">
        <f t="shared" si="50"/>
        <v>2.663075229357798</v>
      </c>
      <c r="AE33" s="3">
        <f t="shared" si="50"/>
        <v>3.4176039891959276</v>
      </c>
      <c r="AF33" s="3">
        <f t="shared" si="50"/>
        <v>2.9023516756309475</v>
      </c>
      <c r="AG33" s="3">
        <f t="shared" si="50"/>
        <v>2.364285888821014</v>
      </c>
      <c r="AH33" s="3">
        <f t="shared" si="50"/>
        <v>4.286517921868707</v>
      </c>
      <c r="AI33" s="3">
        <f t="shared" si="50"/>
        <v>2.7934579574160954</v>
      </c>
      <c r="AJ33" s="3">
        <f t="shared" si="50"/>
        <v>3.291102040816327</v>
      </c>
      <c r="AK33" s="3">
        <f t="shared" si="50"/>
        <v>2.4054294592914855</v>
      </c>
      <c r="AL33" s="3">
        <f t="shared" si="50"/>
        <v>3.502113753877973</v>
      </c>
      <c r="AM33" s="3">
        <f t="shared" si="50"/>
        <v>3.2917606563938366</v>
      </c>
      <c r="AN33" s="3">
        <f t="shared" si="50"/>
        <v>4.5694639905549</v>
      </c>
      <c r="AO33" s="3">
        <f t="shared" si="50"/>
        <v>4.463025830258303</v>
      </c>
      <c r="AP33" s="3">
        <f t="shared" si="50"/>
        <v>2.9300237596086656</v>
      </c>
      <c r="AQ33" s="3">
        <f t="shared" si="50"/>
        <v>0</v>
      </c>
      <c r="AR33" s="3">
        <f t="shared" si="50"/>
        <v>0</v>
      </c>
      <c r="AS33" s="3">
        <f t="shared" si="50"/>
        <v>0</v>
      </c>
      <c r="AT33" s="3">
        <f t="shared" si="50"/>
        <v>0</v>
      </c>
      <c r="AU33" s="3">
        <f t="shared" si="50"/>
        <v>0</v>
      </c>
      <c r="AV33" s="3">
        <f t="shared" si="50"/>
        <v>0</v>
      </c>
      <c r="AW33" s="3">
        <f t="shared" si="50"/>
        <v>0</v>
      </c>
      <c r="AX33" s="3">
        <f t="shared" si="50"/>
        <v>0</v>
      </c>
      <c r="AY33" s="3">
        <f t="shared" si="50"/>
        <v>0</v>
      </c>
      <c r="AZ33" s="3">
        <f t="shared" si="50"/>
        <v>0</v>
      </c>
      <c r="BA33" s="3">
        <f t="shared" si="50"/>
        <v>0</v>
      </c>
      <c r="BB33" s="3">
        <f t="shared" si="50"/>
        <v>0</v>
      </c>
      <c r="BC33" s="3">
        <f t="shared" si="50"/>
        <v>0</v>
      </c>
      <c r="BD33" s="3">
        <f aca="true" t="shared" si="51" ref="BD33:DF33">BD32/BD7</f>
        <v>1.6519189619849761</v>
      </c>
      <c r="BE33" s="3">
        <f t="shared" si="51"/>
        <v>4.90270575461455</v>
      </c>
      <c r="BF33" s="3">
        <f t="shared" si="51"/>
        <v>3.656780045351474</v>
      </c>
      <c r="BG33" s="3">
        <f t="shared" si="51"/>
        <v>4.126576766856215</v>
      </c>
      <c r="BH33" s="3">
        <f t="shared" si="51"/>
        <v>2.575645075421473</v>
      </c>
      <c r="BI33" s="3">
        <f t="shared" si="51"/>
        <v>2.392419100602689</v>
      </c>
      <c r="BJ33" s="3">
        <f t="shared" si="51"/>
        <v>3.0421190803694245</v>
      </c>
      <c r="BK33" s="3">
        <f t="shared" si="51"/>
        <v>3.3877673604357126</v>
      </c>
      <c r="BL33" s="3">
        <f t="shared" si="51"/>
        <v>1.8136532333645734</v>
      </c>
      <c r="BM33" s="3">
        <f t="shared" si="51"/>
        <v>3.211897095435685</v>
      </c>
      <c r="BN33" s="3">
        <f t="shared" si="51"/>
        <v>3.17631185884284</v>
      </c>
      <c r="BO33" s="3">
        <f t="shared" si="51"/>
        <v>5.902473202614379</v>
      </c>
      <c r="BP33" s="3">
        <f t="shared" si="51"/>
        <v>4.013891654465593</v>
      </c>
      <c r="BQ33" s="3">
        <f t="shared" si="51"/>
        <v>5.239286791723071</v>
      </c>
      <c r="BR33" s="3">
        <f t="shared" si="51"/>
        <v>1.9713086587436333</v>
      </c>
      <c r="BS33" s="3">
        <f t="shared" si="51"/>
        <v>3.0237000000000003</v>
      </c>
      <c r="BT33" s="3">
        <f t="shared" si="51"/>
        <v>3.3523150984682712</v>
      </c>
      <c r="BU33" s="3">
        <f t="shared" si="51"/>
        <v>2.876860257680872</v>
      </c>
      <c r="BV33" s="3">
        <f t="shared" si="51"/>
        <v>5.209065948855989</v>
      </c>
      <c r="BW33" s="3">
        <f t="shared" si="51"/>
        <v>7.686015887025596</v>
      </c>
      <c r="BX33" s="3">
        <f t="shared" si="51"/>
        <v>2.922175874933381</v>
      </c>
      <c r="BY33" s="3">
        <f t="shared" si="51"/>
        <v>1.6096219588271992</v>
      </c>
      <c r="BZ33" s="3">
        <f t="shared" si="51"/>
        <v>1.746935680433311</v>
      </c>
      <c r="CA33" s="3">
        <f t="shared" si="51"/>
        <v>3.08516221602232</v>
      </c>
      <c r="CB33" s="3">
        <f t="shared" si="51"/>
        <v>4.148270096463023</v>
      </c>
      <c r="CC33" s="3">
        <f t="shared" si="51"/>
        <v>4.926180738226559</v>
      </c>
      <c r="CD33" s="3">
        <f t="shared" si="51"/>
        <v>1.9568714837286267</v>
      </c>
      <c r="CE33" s="3">
        <f t="shared" si="51"/>
        <v>3.2900846986089642</v>
      </c>
      <c r="CF33" s="3">
        <f t="shared" si="51"/>
        <v>1.2119038076152306</v>
      </c>
      <c r="CG33" s="3">
        <f t="shared" si="51"/>
        <v>3.450916872427984</v>
      </c>
      <c r="CH33" s="3">
        <f t="shared" si="51"/>
        <v>2.258448816272091</v>
      </c>
      <c r="CI33" s="3">
        <f t="shared" si="51"/>
        <v>3.315708411214953</v>
      </c>
      <c r="CJ33" s="3">
        <f t="shared" si="51"/>
        <v>1.9274581673306774</v>
      </c>
      <c r="CK33" s="3">
        <f t="shared" si="51"/>
        <v>1.9542764811490125</v>
      </c>
      <c r="CL33" s="3">
        <f t="shared" si="51"/>
        <v>1.7731061022539856</v>
      </c>
      <c r="CM33" s="3">
        <f t="shared" si="51"/>
        <v>2.739576004247036</v>
      </c>
      <c r="CN33" s="3">
        <f t="shared" si="51"/>
        <v>3.2855144312393887</v>
      </c>
      <c r="CO33" s="3">
        <f t="shared" si="51"/>
        <v>2.6080431266846364</v>
      </c>
      <c r="CP33" s="3">
        <f t="shared" si="51"/>
        <v>2.6952200557103065</v>
      </c>
      <c r="CQ33" s="3">
        <f t="shared" si="51"/>
        <v>2.3440522435222246</v>
      </c>
      <c r="CR33" s="3">
        <f t="shared" si="51"/>
        <v>2.3856601602629954</v>
      </c>
      <c r="CS33" s="3">
        <f t="shared" si="51"/>
        <v>2.373953792680433</v>
      </c>
      <c r="CT33" s="3">
        <f t="shared" si="51"/>
        <v>4.071180925666199</v>
      </c>
      <c r="CU33" s="3">
        <f t="shared" si="51"/>
        <v>4.435406830162732</v>
      </c>
      <c r="CV33" s="3">
        <f t="shared" si="51"/>
        <v>4.424252400548697</v>
      </c>
      <c r="CW33" s="3">
        <f>CW32/CW7</f>
        <v>2.9779451141318285</v>
      </c>
      <c r="CX33" s="3">
        <f t="shared" si="51"/>
        <v>3.212193286610107</v>
      </c>
      <c r="CY33" s="3">
        <f t="shared" si="51"/>
        <v>2.8291929824561404</v>
      </c>
      <c r="CZ33" s="3">
        <f t="shared" si="51"/>
        <v>2.507343871469293</v>
      </c>
      <c r="DA33" s="3">
        <f t="shared" si="51"/>
        <v>2.636468664850136</v>
      </c>
      <c r="DB33" s="3">
        <f t="shared" si="51"/>
        <v>3.6813595434369057</v>
      </c>
      <c r="DC33" s="3">
        <f t="shared" si="51"/>
        <v>4.622952699474439</v>
      </c>
      <c r="DD33" s="3">
        <f t="shared" si="51"/>
        <v>3.973650924024641</v>
      </c>
      <c r="DE33" s="3">
        <f t="shared" si="51"/>
        <v>3.6188274894810664</v>
      </c>
      <c r="DF33" s="3">
        <f t="shared" si="51"/>
        <v>3.2559239904988124</v>
      </c>
    </row>
    <row r="34" spans="1:110" s="5" customFormat="1" ht="18.75" customHeight="1" thickBot="1">
      <c r="A34" s="53"/>
      <c r="B34" s="20" t="s">
        <v>0</v>
      </c>
      <c r="C34" s="13" t="s">
        <v>14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13" t="s">
        <v>14</v>
      </c>
      <c r="AJ34" s="13" t="s">
        <v>14</v>
      </c>
      <c r="AK34" s="13" t="s">
        <v>14</v>
      </c>
      <c r="AL34" s="13" t="s">
        <v>14</v>
      </c>
      <c r="AM34" s="13" t="s">
        <v>14</v>
      </c>
      <c r="AN34" s="13" t="s">
        <v>14</v>
      </c>
      <c r="AO34" s="13" t="s">
        <v>14</v>
      </c>
      <c r="AP34" s="13" t="s">
        <v>14</v>
      </c>
      <c r="AQ34" s="13" t="s">
        <v>14</v>
      </c>
      <c r="AR34" s="13" t="s">
        <v>14</v>
      </c>
      <c r="AS34" s="13" t="s">
        <v>14</v>
      </c>
      <c r="AT34" s="13" t="s">
        <v>14</v>
      </c>
      <c r="AU34" s="13" t="s">
        <v>14</v>
      </c>
      <c r="AV34" s="13" t="s">
        <v>14</v>
      </c>
      <c r="AW34" s="13" t="s">
        <v>14</v>
      </c>
      <c r="AX34" s="13" t="s">
        <v>14</v>
      </c>
      <c r="AY34" s="13" t="s">
        <v>14</v>
      </c>
      <c r="AZ34" s="13" t="s">
        <v>14</v>
      </c>
      <c r="BA34" s="13" t="s">
        <v>14</v>
      </c>
      <c r="BB34" s="13" t="s">
        <v>14</v>
      </c>
      <c r="BC34" s="13" t="s">
        <v>14</v>
      </c>
      <c r="BD34" s="13" t="s">
        <v>14</v>
      </c>
      <c r="BE34" s="13" t="s">
        <v>14</v>
      </c>
      <c r="BF34" s="13" t="s">
        <v>14</v>
      </c>
      <c r="BG34" s="13" t="s">
        <v>14</v>
      </c>
      <c r="BH34" s="13" t="s">
        <v>14</v>
      </c>
      <c r="BI34" s="13" t="s">
        <v>14</v>
      </c>
      <c r="BJ34" s="13" t="s">
        <v>14</v>
      </c>
      <c r="BK34" s="13" t="s">
        <v>14</v>
      </c>
      <c r="BL34" s="13" t="s">
        <v>14</v>
      </c>
      <c r="BM34" s="13" t="s">
        <v>14</v>
      </c>
      <c r="BN34" s="13" t="s">
        <v>14</v>
      </c>
      <c r="BO34" s="13" t="s">
        <v>14</v>
      </c>
      <c r="BP34" s="13" t="s">
        <v>14</v>
      </c>
      <c r="BQ34" s="13" t="s">
        <v>14</v>
      </c>
      <c r="BR34" s="13" t="s">
        <v>14</v>
      </c>
      <c r="BS34" s="13" t="s">
        <v>14</v>
      </c>
      <c r="BT34" s="13" t="s">
        <v>14</v>
      </c>
      <c r="BU34" s="13" t="s">
        <v>14</v>
      </c>
      <c r="BV34" s="13" t="s">
        <v>14</v>
      </c>
      <c r="BW34" s="13" t="s">
        <v>14</v>
      </c>
      <c r="BX34" s="13" t="s">
        <v>14</v>
      </c>
      <c r="BY34" s="13" t="s">
        <v>14</v>
      </c>
      <c r="BZ34" s="13" t="s">
        <v>14</v>
      </c>
      <c r="CA34" s="13" t="s">
        <v>14</v>
      </c>
      <c r="CB34" s="13" t="s">
        <v>14</v>
      </c>
      <c r="CC34" s="13" t="s">
        <v>14</v>
      </c>
      <c r="CD34" s="13" t="s">
        <v>14</v>
      </c>
      <c r="CE34" s="13" t="s">
        <v>14</v>
      </c>
      <c r="CF34" s="13" t="s">
        <v>14</v>
      </c>
      <c r="CG34" s="13" t="s">
        <v>14</v>
      </c>
      <c r="CH34" s="13" t="s">
        <v>14</v>
      </c>
      <c r="CI34" s="13" t="s">
        <v>14</v>
      </c>
      <c r="CJ34" s="13" t="s">
        <v>14</v>
      </c>
      <c r="CK34" s="13" t="s">
        <v>14</v>
      </c>
      <c r="CL34" s="13" t="s">
        <v>14</v>
      </c>
      <c r="CM34" s="13" t="s">
        <v>14</v>
      </c>
      <c r="CN34" s="13" t="s">
        <v>14</v>
      </c>
      <c r="CO34" s="13" t="s">
        <v>14</v>
      </c>
      <c r="CP34" s="13" t="s">
        <v>14</v>
      </c>
      <c r="CQ34" s="13" t="s">
        <v>14</v>
      </c>
      <c r="CR34" s="13" t="s">
        <v>14</v>
      </c>
      <c r="CS34" s="13" t="s">
        <v>14</v>
      </c>
      <c r="CT34" s="13" t="s">
        <v>14</v>
      </c>
      <c r="CU34" s="13" t="s">
        <v>14</v>
      </c>
      <c r="CV34" s="13" t="s">
        <v>14</v>
      </c>
      <c r="CW34" s="13" t="s">
        <v>14</v>
      </c>
      <c r="CX34" s="13" t="s">
        <v>14</v>
      </c>
      <c r="CY34" s="13" t="s">
        <v>14</v>
      </c>
      <c r="CZ34" s="13" t="s">
        <v>14</v>
      </c>
      <c r="DA34" s="13" t="s">
        <v>14</v>
      </c>
      <c r="DB34" s="13" t="s">
        <v>14</v>
      </c>
      <c r="DC34" s="13" t="s">
        <v>14</v>
      </c>
      <c r="DD34" s="13" t="s">
        <v>14</v>
      </c>
      <c r="DE34" s="13" t="s">
        <v>14</v>
      </c>
      <c r="DF34" s="13" t="s">
        <v>14</v>
      </c>
    </row>
    <row r="35" spans="1:110" s="10" customFormat="1" ht="18.75" customHeight="1" thickTop="1">
      <c r="A35" s="54" t="s">
        <v>12</v>
      </c>
      <c r="B35" s="55"/>
      <c r="C35" s="16">
        <f aca="true" t="shared" si="52" ref="C35:H35">C10+C14+C19+C23+C27+C32</f>
        <v>36819.543405000004</v>
      </c>
      <c r="D35" s="16">
        <f t="shared" si="52"/>
        <v>36156.577215000005</v>
      </c>
      <c r="E35" s="16">
        <f t="shared" si="52"/>
        <v>33596.889780000005</v>
      </c>
      <c r="F35" s="16">
        <f t="shared" si="52"/>
        <v>35440.02841500001</v>
      </c>
      <c r="G35" s="16">
        <f t="shared" si="52"/>
        <v>33369.112593000005</v>
      </c>
      <c r="H35" s="16">
        <f t="shared" si="52"/>
        <v>32895.189331</v>
      </c>
      <c r="I35" s="16">
        <f aca="true" t="shared" si="53" ref="I35:BC35">I10+I14+I19+I23+I27+I32</f>
        <v>14598.087518</v>
      </c>
      <c r="J35" s="16">
        <f t="shared" si="53"/>
        <v>27439.669635000002</v>
      </c>
      <c r="K35" s="16">
        <f t="shared" si="53"/>
        <v>37935.252075000004</v>
      </c>
      <c r="L35" s="16">
        <f t="shared" si="53"/>
        <v>19689.999043999997</v>
      </c>
      <c r="M35" s="16">
        <f t="shared" si="53"/>
        <v>24998.79882</v>
      </c>
      <c r="N35" s="16">
        <f t="shared" si="53"/>
        <v>43879.166283</v>
      </c>
      <c r="O35" s="16">
        <f t="shared" si="53"/>
        <v>33748.255095</v>
      </c>
      <c r="P35" s="16">
        <f t="shared" si="53"/>
        <v>26303.47137</v>
      </c>
      <c r="Q35" s="16">
        <f t="shared" si="53"/>
        <v>21711.546524999998</v>
      </c>
      <c r="R35" s="16">
        <f t="shared" si="53"/>
        <v>15778.032015</v>
      </c>
      <c r="S35" s="16">
        <f t="shared" si="53"/>
        <v>28405.696605000005</v>
      </c>
      <c r="T35" s="16">
        <f t="shared" si="53"/>
        <v>30318.710714999997</v>
      </c>
      <c r="U35" s="16">
        <f t="shared" si="53"/>
        <v>38392.31627299999</v>
      </c>
      <c r="V35" s="16">
        <f t="shared" si="53"/>
        <v>37591.275288000004</v>
      </c>
      <c r="W35" s="16">
        <f t="shared" si="53"/>
        <v>56132.453414999996</v>
      </c>
      <c r="X35" s="16">
        <f t="shared" si="53"/>
        <v>37844.31927</v>
      </c>
      <c r="Y35" s="16">
        <f t="shared" si="53"/>
        <v>29591.973405000004</v>
      </c>
      <c r="Z35" s="16">
        <f t="shared" si="53"/>
        <v>25114.126230000005</v>
      </c>
      <c r="AA35" s="16">
        <f t="shared" si="53"/>
        <v>41386.194015</v>
      </c>
      <c r="AB35" s="16">
        <f t="shared" si="53"/>
        <v>56794.8242</v>
      </c>
      <c r="AC35" s="16">
        <f t="shared" si="53"/>
        <v>32403.369435</v>
      </c>
      <c r="AD35" s="16">
        <f t="shared" si="53"/>
        <v>28187.896200000003</v>
      </c>
      <c r="AE35" s="16">
        <f t="shared" si="53"/>
        <v>77234.65369600001</v>
      </c>
      <c r="AF35" s="16">
        <f t="shared" si="53"/>
        <v>77099.70461200002</v>
      </c>
      <c r="AG35" s="16">
        <f t="shared" si="53"/>
        <v>34026.772455</v>
      </c>
      <c r="AH35" s="16">
        <f t="shared" si="53"/>
        <v>19317.529238</v>
      </c>
      <c r="AI35" s="16">
        <f t="shared" si="53"/>
        <v>42576.519510000006</v>
      </c>
      <c r="AJ35" s="16">
        <f t="shared" si="53"/>
        <v>15247.18536</v>
      </c>
      <c r="AK35" s="16">
        <f t="shared" si="53"/>
        <v>20930.298604000003</v>
      </c>
      <c r="AL35" s="16">
        <f t="shared" si="53"/>
        <v>37863.97281000001</v>
      </c>
      <c r="AM35" s="16">
        <f t="shared" si="53"/>
        <v>35039.390085</v>
      </c>
      <c r="AN35" s="16">
        <f t="shared" si="53"/>
        <v>31582.959075000002</v>
      </c>
      <c r="AO35" s="16">
        <f t="shared" si="53"/>
        <v>32033.36748</v>
      </c>
      <c r="AP35" s="16">
        <f t="shared" si="53"/>
        <v>31222.962165000004</v>
      </c>
      <c r="AQ35" s="16">
        <f t="shared" si="53"/>
        <v>12636.24486</v>
      </c>
      <c r="AR35" s="16">
        <f t="shared" si="53"/>
        <v>84447.593415</v>
      </c>
      <c r="AS35" s="16">
        <f t="shared" si="53"/>
        <v>29308.803555000002</v>
      </c>
      <c r="AT35" s="16">
        <f t="shared" si="53"/>
        <v>30579.487674000004</v>
      </c>
      <c r="AU35" s="16">
        <f t="shared" si="53"/>
        <v>32722.769325</v>
      </c>
      <c r="AV35" s="16">
        <f t="shared" si="53"/>
        <v>31695.868390000003</v>
      </c>
      <c r="AW35" s="16">
        <f t="shared" si="53"/>
        <v>24116.861448</v>
      </c>
      <c r="AX35" s="16">
        <f t="shared" si="53"/>
        <v>30416.291394000003</v>
      </c>
      <c r="AY35" s="16">
        <f t="shared" si="53"/>
        <v>31792.483500000002</v>
      </c>
      <c r="AZ35" s="16">
        <f t="shared" si="53"/>
        <v>38090.96851499999</v>
      </c>
      <c r="BA35" s="16">
        <f t="shared" si="53"/>
        <v>41294.500725000005</v>
      </c>
      <c r="BB35" s="16">
        <f t="shared" si="53"/>
        <v>41439.54447</v>
      </c>
      <c r="BC35" s="16">
        <f t="shared" si="53"/>
        <v>40769.72282999999</v>
      </c>
      <c r="BD35" s="16">
        <f aca="true" t="shared" si="54" ref="BD35:DF35">BD10+BD14+BD19+BD23+BD27+BD32</f>
        <v>56721.482130000004</v>
      </c>
      <c r="BE35" s="16">
        <f t="shared" si="54"/>
        <v>20617.946115</v>
      </c>
      <c r="BF35" s="16">
        <f t="shared" si="54"/>
        <v>39017.85486</v>
      </c>
      <c r="BG35" s="16">
        <f t="shared" si="54"/>
        <v>31798.864208000003</v>
      </c>
      <c r="BH35" s="16">
        <f t="shared" si="54"/>
        <v>66677.316984</v>
      </c>
      <c r="BI35" s="16">
        <f t="shared" si="54"/>
        <v>42972.076809000006</v>
      </c>
      <c r="BJ35" s="16">
        <f t="shared" si="54"/>
        <v>33163.89174200001</v>
      </c>
      <c r="BK35" s="16">
        <f t="shared" si="54"/>
        <v>33531.883797999995</v>
      </c>
      <c r="BL35" s="16">
        <f t="shared" si="54"/>
        <v>46418.309010000004</v>
      </c>
      <c r="BM35" s="16">
        <f t="shared" si="54"/>
        <v>15408.698250000001</v>
      </c>
      <c r="BN35" s="16">
        <f t="shared" si="54"/>
        <v>15884.511284999999</v>
      </c>
      <c r="BO35" s="16">
        <f t="shared" si="54"/>
        <v>14820.885575</v>
      </c>
      <c r="BP35" s="16">
        <f t="shared" si="54"/>
        <v>47177.06581800001</v>
      </c>
      <c r="BQ35" s="16">
        <f t="shared" si="54"/>
        <v>35774.97287</v>
      </c>
      <c r="BR35" s="16">
        <f t="shared" si="54"/>
        <v>56833.731150000014</v>
      </c>
      <c r="BS35" s="16">
        <f t="shared" si="54"/>
        <v>45473.0178</v>
      </c>
      <c r="BT35" s="16">
        <f t="shared" si="54"/>
        <v>40737.76302</v>
      </c>
      <c r="BU35" s="16">
        <f t="shared" si="54"/>
        <v>31391.710724999997</v>
      </c>
      <c r="BV35" s="16">
        <f t="shared" si="54"/>
        <v>29559.578490000004</v>
      </c>
      <c r="BW35" s="16">
        <f t="shared" si="54"/>
        <v>16821.05073</v>
      </c>
      <c r="BX35" s="16">
        <f t="shared" si="54"/>
        <v>40004.331645</v>
      </c>
      <c r="BY35" s="16">
        <f t="shared" si="54"/>
        <v>30831.755144999996</v>
      </c>
      <c r="BZ35" s="16">
        <f t="shared" si="54"/>
        <v>29131.499307000002</v>
      </c>
      <c r="CA35" s="16">
        <f t="shared" si="54"/>
        <v>18889.392045000004</v>
      </c>
      <c r="CB35" s="16">
        <f t="shared" si="54"/>
        <v>13559.96373</v>
      </c>
      <c r="CC35" s="16">
        <f t="shared" si="54"/>
        <v>15937.483484999999</v>
      </c>
      <c r="CD35" s="16">
        <f t="shared" si="54"/>
        <v>38836.819095000006</v>
      </c>
      <c r="CE35" s="16">
        <f t="shared" si="54"/>
        <v>24143.250800000005</v>
      </c>
      <c r="CF35" s="16">
        <f t="shared" si="54"/>
        <v>53353.33281600001</v>
      </c>
      <c r="CG35" s="16">
        <f t="shared" si="54"/>
        <v>48664.179330000006</v>
      </c>
      <c r="CH35" s="16">
        <f t="shared" si="54"/>
        <v>40069.003497999984</v>
      </c>
      <c r="CI35" s="16">
        <f t="shared" si="54"/>
        <v>20597.577450000004</v>
      </c>
      <c r="CJ35" s="16">
        <f t="shared" si="54"/>
        <v>34354.90710000001</v>
      </c>
      <c r="CK35" s="16">
        <f t="shared" si="54"/>
        <v>29037.427079999998</v>
      </c>
      <c r="CL35" s="16">
        <f t="shared" si="54"/>
        <v>36729.18718500001</v>
      </c>
      <c r="CM35" s="16">
        <f t="shared" si="54"/>
        <v>36946.286424000005</v>
      </c>
      <c r="CN35" s="16">
        <f t="shared" si="54"/>
        <v>53768.880675</v>
      </c>
      <c r="CO35" s="16">
        <f t="shared" si="54"/>
        <v>24858.575595000002</v>
      </c>
      <c r="CP35" s="16">
        <f t="shared" si="54"/>
        <v>19188.01596</v>
      </c>
      <c r="CQ35" s="16">
        <f t="shared" si="54"/>
        <v>61114.138470000005</v>
      </c>
      <c r="CR35" s="16">
        <f t="shared" si="54"/>
        <v>37460.914035</v>
      </c>
      <c r="CS35" s="16">
        <f t="shared" si="54"/>
        <v>32942.804955</v>
      </c>
      <c r="CT35" s="16">
        <f t="shared" si="54"/>
        <v>31478.02479</v>
      </c>
      <c r="CU35" s="16">
        <f t="shared" si="54"/>
        <v>32504.729115000002</v>
      </c>
      <c r="CV35" s="16">
        <f t="shared" si="54"/>
        <v>32299.436670000003</v>
      </c>
      <c r="CW35" s="16">
        <f>CW10+CW14+CW19+CW23+CW27+CW32</f>
        <v>50656.70319</v>
      </c>
      <c r="CX35" s="16">
        <f t="shared" si="54"/>
        <v>18128.329061000004</v>
      </c>
      <c r="CY35" s="16">
        <f t="shared" si="54"/>
        <v>16780.86057</v>
      </c>
      <c r="CZ35" s="16">
        <f t="shared" si="54"/>
        <v>25112.474595</v>
      </c>
      <c r="DA35" s="16">
        <f t="shared" si="54"/>
        <v>16683.60681</v>
      </c>
      <c r="DB35" s="16">
        <f t="shared" si="54"/>
        <v>22768.864687999998</v>
      </c>
      <c r="DC35" s="16">
        <f t="shared" si="54"/>
        <v>16594.996452000003</v>
      </c>
      <c r="DD35" s="16">
        <f t="shared" si="54"/>
        <v>22866.456944999998</v>
      </c>
      <c r="DE35" s="16">
        <f t="shared" si="54"/>
        <v>15878.178195</v>
      </c>
      <c r="DF35" s="16">
        <f t="shared" si="54"/>
        <v>69263.34492</v>
      </c>
    </row>
    <row r="36" s="10" customFormat="1" ht="13.5" customHeight="1"/>
    <row r="37" spans="3:110" s="10" customFormat="1" ht="13.5" customHeight="1">
      <c r="C37" s="17">
        <f aca="true" t="shared" si="55" ref="C37:H37">C35/C7/12</f>
        <v>5.344531063839053</v>
      </c>
      <c r="D37" s="17">
        <f t="shared" si="55"/>
        <v>5.556054031440163</v>
      </c>
      <c r="E37" s="17">
        <f t="shared" si="55"/>
        <v>5.430063644297906</v>
      </c>
      <c r="F37" s="17">
        <f t="shared" si="55"/>
        <v>5.760358301638386</v>
      </c>
      <c r="G37" s="17">
        <f t="shared" si="55"/>
        <v>5.462108392751915</v>
      </c>
      <c r="H37" s="17">
        <f t="shared" si="55"/>
        <v>5.83372159519756</v>
      </c>
      <c r="I37" s="17">
        <f aca="true" t="shared" si="56" ref="I37:BT37">I35/I7/12</f>
        <v>5.474830302280228</v>
      </c>
      <c r="J37" s="17">
        <f t="shared" si="56"/>
        <v>5.513959817337835</v>
      </c>
      <c r="K37" s="17">
        <f t="shared" si="56"/>
        <v>5.690856896939695</v>
      </c>
      <c r="L37" s="17">
        <f t="shared" si="56"/>
        <v>5.390385196014016</v>
      </c>
      <c r="M37" s="17">
        <f t="shared" si="56"/>
        <v>5.534626022848034</v>
      </c>
      <c r="N37" s="17">
        <f t="shared" si="56"/>
        <v>6.516836910087328</v>
      </c>
      <c r="O37" s="17">
        <f t="shared" si="56"/>
        <v>5.811850777536681</v>
      </c>
      <c r="P37" s="17">
        <f t="shared" si="56"/>
        <v>6.535348680679785</v>
      </c>
      <c r="Q37" s="17">
        <f t="shared" si="56"/>
        <v>5.313643300293685</v>
      </c>
      <c r="R37" s="17">
        <f t="shared" si="56"/>
        <v>6.135492306346244</v>
      </c>
      <c r="S37" s="17">
        <f t="shared" si="56"/>
        <v>5.88694698768963</v>
      </c>
      <c r="T37" s="17">
        <f t="shared" si="56"/>
        <v>6.1279631973077855</v>
      </c>
      <c r="U37" s="17">
        <f t="shared" si="56"/>
        <v>6.245090160875788</v>
      </c>
      <c r="V37" s="17">
        <f t="shared" si="56"/>
        <v>5.276412790971872</v>
      </c>
      <c r="W37" s="17">
        <f t="shared" si="56"/>
        <v>5.7728056907935335</v>
      </c>
      <c r="X37" s="17">
        <f t="shared" si="56"/>
        <v>5.740249858937022</v>
      </c>
      <c r="Y37" s="17">
        <f t="shared" si="56"/>
        <v>5.577918533702783</v>
      </c>
      <c r="Z37" s="17">
        <f t="shared" si="56"/>
        <v>5.49880150420389</v>
      </c>
      <c r="AA37" s="17">
        <f t="shared" si="56"/>
        <v>6.177412683593051</v>
      </c>
      <c r="AB37" s="17">
        <f t="shared" si="56"/>
        <v>6.624075600653138</v>
      </c>
      <c r="AC37" s="17">
        <f t="shared" si="56"/>
        <v>5.785902691772017</v>
      </c>
      <c r="AD37" s="17">
        <f t="shared" si="56"/>
        <v>5.387594839449542</v>
      </c>
      <c r="AE37" s="17">
        <f t="shared" si="56"/>
        <v>6.686288324676224</v>
      </c>
      <c r="AF37" s="17">
        <f t="shared" si="56"/>
        <v>6.645609623844989</v>
      </c>
      <c r="AG37" s="17">
        <f t="shared" si="56"/>
        <v>5.773904237935247</v>
      </c>
      <c r="AH37" s="17">
        <f t="shared" si="56"/>
        <v>6.4832625983353465</v>
      </c>
      <c r="AI37" s="17">
        <f t="shared" si="56"/>
        <v>6.402099048177553</v>
      </c>
      <c r="AJ37" s="17">
        <f t="shared" si="56"/>
        <v>5.402205697278911</v>
      </c>
      <c r="AK37" s="17">
        <f t="shared" si="56"/>
        <v>5.420110473378911</v>
      </c>
      <c r="AL37" s="17">
        <f t="shared" si="56"/>
        <v>5.438350685108584</v>
      </c>
      <c r="AM37" s="17">
        <f t="shared" si="56"/>
        <v>5.84340439013408</v>
      </c>
      <c r="AN37" s="17">
        <f t="shared" si="56"/>
        <v>6.2146712072018895</v>
      </c>
      <c r="AO37" s="17">
        <f t="shared" si="56"/>
        <v>6.156474377306274</v>
      </c>
      <c r="AP37" s="17">
        <f t="shared" si="56"/>
        <v>6.060828124272072</v>
      </c>
      <c r="AQ37" s="17">
        <f t="shared" si="56"/>
        <v>5.033558341300192</v>
      </c>
      <c r="AR37" s="17">
        <f t="shared" si="56"/>
        <v>6.139142852002094</v>
      </c>
      <c r="AS37" s="17">
        <f t="shared" si="56"/>
        <v>6.150592536514732</v>
      </c>
      <c r="AT37" s="17">
        <f t="shared" si="56"/>
        <v>5.441577278453983</v>
      </c>
      <c r="AU37" s="17">
        <f t="shared" si="56"/>
        <v>5.279569106969991</v>
      </c>
      <c r="AV37" s="17">
        <f t="shared" si="56"/>
        <v>5.708498737482891</v>
      </c>
      <c r="AW37" s="17">
        <f t="shared" si="56"/>
        <v>5.266610204402515</v>
      </c>
      <c r="AX37" s="17">
        <f t="shared" si="56"/>
        <v>5.8632684466805465</v>
      </c>
      <c r="AY37" s="17">
        <f t="shared" si="56"/>
        <v>5.835624724669604</v>
      </c>
      <c r="AZ37" s="17">
        <f t="shared" si="56"/>
        <v>5.747324599402497</v>
      </c>
      <c r="BA37" s="17">
        <f t="shared" si="56"/>
        <v>5.510341703362691</v>
      </c>
      <c r="BB37" s="17">
        <f t="shared" si="56"/>
        <v>5.593286965500486</v>
      </c>
      <c r="BC37" s="17">
        <f t="shared" si="56"/>
        <v>5.367262089257502</v>
      </c>
      <c r="BD37" s="17">
        <f t="shared" si="56"/>
        <v>5.379911424425223</v>
      </c>
      <c r="BE37" s="17">
        <f t="shared" si="56"/>
        <v>6.218466074013752</v>
      </c>
      <c r="BF37" s="17">
        <f t="shared" si="56"/>
        <v>6.144157038926681</v>
      </c>
      <c r="BG37" s="17">
        <f t="shared" si="56"/>
        <v>5.381611191443272</v>
      </c>
      <c r="BH37" s="17">
        <f t="shared" si="56"/>
        <v>6.162869434338954</v>
      </c>
      <c r="BI37" s="17">
        <f t="shared" si="56"/>
        <v>5.5339304601298105</v>
      </c>
      <c r="BJ37" s="17">
        <f t="shared" si="56"/>
        <v>5.430649725224342</v>
      </c>
      <c r="BK37" s="17">
        <f t="shared" si="56"/>
        <v>5.435369869350968</v>
      </c>
      <c r="BL37" s="17">
        <f t="shared" si="56"/>
        <v>6.042162476569822</v>
      </c>
      <c r="BM37" s="17">
        <f t="shared" si="56"/>
        <v>5.328042271784233</v>
      </c>
      <c r="BN37" s="17">
        <f t="shared" si="56"/>
        <v>5.431716346942963</v>
      </c>
      <c r="BO37" s="17">
        <f t="shared" si="56"/>
        <v>5.381585176107481</v>
      </c>
      <c r="BP37" s="17">
        <f t="shared" si="56"/>
        <v>9.593514278916546</v>
      </c>
      <c r="BQ37" s="17">
        <f t="shared" si="56"/>
        <v>5.765321483594405</v>
      </c>
      <c r="BR37" s="17">
        <f t="shared" si="56"/>
        <v>5.360661304470856</v>
      </c>
      <c r="BS37" s="17">
        <f t="shared" si="56"/>
        <v>5.920965859374999</v>
      </c>
      <c r="BT37" s="17">
        <f t="shared" si="56"/>
        <v>6.190396763311451</v>
      </c>
      <c r="BU37" s="17">
        <f aca="true" t="shared" si="57" ref="BU37:DF37">BU35/BU7/12</f>
        <v>5.185284229435084</v>
      </c>
      <c r="BV37" s="17">
        <f t="shared" si="57"/>
        <v>5.525567984522208</v>
      </c>
      <c r="BW37" s="17">
        <f t="shared" si="57"/>
        <v>6.186029247572815</v>
      </c>
      <c r="BX37" s="17">
        <f t="shared" si="57"/>
        <v>5.922356197814888</v>
      </c>
      <c r="BY37" s="17">
        <f t="shared" si="57"/>
        <v>5.342717672593054</v>
      </c>
      <c r="BZ37" s="17">
        <f t="shared" si="57"/>
        <v>5.478729276122771</v>
      </c>
      <c r="CA37" s="17">
        <f t="shared" si="57"/>
        <v>6.273878054005581</v>
      </c>
      <c r="CB37" s="17">
        <f t="shared" si="57"/>
        <v>6.055717993033226</v>
      </c>
      <c r="CC37" s="17">
        <f t="shared" si="57"/>
        <v>5.634805361688588</v>
      </c>
      <c r="CD37" s="17">
        <f t="shared" si="57"/>
        <v>5.950361447416806</v>
      </c>
      <c r="CE37" s="17">
        <f t="shared" si="57"/>
        <v>6.219281504379187</v>
      </c>
      <c r="CF37" s="17">
        <f t="shared" si="57"/>
        <v>5.568776387775553</v>
      </c>
      <c r="CG37" s="17">
        <f t="shared" si="57"/>
        <v>5.562892013031551</v>
      </c>
      <c r="CH37" s="17">
        <f t="shared" si="57"/>
        <v>5.566995039735466</v>
      </c>
      <c r="CI37" s="17">
        <f t="shared" si="57"/>
        <v>5.347242328660438</v>
      </c>
      <c r="CJ37" s="17">
        <f t="shared" si="57"/>
        <v>5.703005826693229</v>
      </c>
      <c r="CK37" s="17">
        <f t="shared" si="57"/>
        <v>5.4303985412926385</v>
      </c>
      <c r="CL37" s="17">
        <f t="shared" si="57"/>
        <v>5.608879601887485</v>
      </c>
      <c r="CM37" s="17">
        <f t="shared" si="57"/>
        <v>5.448340474252345</v>
      </c>
      <c r="CN37" s="17">
        <f t="shared" si="57"/>
        <v>5.071579011035653</v>
      </c>
      <c r="CO37" s="17">
        <f t="shared" si="57"/>
        <v>6.204096933962266</v>
      </c>
      <c r="CP37" s="17">
        <f t="shared" si="57"/>
        <v>5.567553377437327</v>
      </c>
      <c r="CQ37" s="17">
        <f t="shared" si="57"/>
        <v>5.364277304086792</v>
      </c>
      <c r="CR37" s="17">
        <f t="shared" si="57"/>
        <v>6.414100752516951</v>
      </c>
      <c r="CS37" s="17">
        <f t="shared" si="57"/>
        <v>5.612827123798813</v>
      </c>
      <c r="CT37" s="17">
        <f t="shared" si="57"/>
        <v>6.131764218092567</v>
      </c>
      <c r="CU37" s="17">
        <f t="shared" si="57"/>
        <v>6.2084057443272975</v>
      </c>
      <c r="CV37" s="17">
        <f t="shared" si="57"/>
        <v>6.153680206904436</v>
      </c>
      <c r="CW37" s="17">
        <f>CW35/CW7/12</f>
        <v>5.4134289978199535</v>
      </c>
      <c r="CX37" s="17">
        <f t="shared" si="57"/>
        <v>5.5724606728759385</v>
      </c>
      <c r="CY37" s="17">
        <f t="shared" si="57"/>
        <v>5.841290925229742</v>
      </c>
      <c r="CZ37" s="17">
        <f t="shared" si="57"/>
        <v>5.422923597434568</v>
      </c>
      <c r="DA37" s="17">
        <f t="shared" si="57"/>
        <v>6.313808208446868</v>
      </c>
      <c r="DB37" s="17">
        <f t="shared" si="57"/>
        <v>6.0158699767491015</v>
      </c>
      <c r="DC37" s="17">
        <f t="shared" si="57"/>
        <v>6.607340520783565</v>
      </c>
      <c r="DD37" s="17">
        <f t="shared" si="57"/>
        <v>5.5897274237313</v>
      </c>
      <c r="DE37" s="17">
        <f t="shared" si="57"/>
        <v>6.185981843151005</v>
      </c>
      <c r="DF37" s="17">
        <f t="shared" si="57"/>
        <v>5.712535045526525</v>
      </c>
    </row>
    <row r="38" s="37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</sheetData>
  <sheetProtection/>
  <mergeCells count="13">
    <mergeCell ref="A9:A12"/>
    <mergeCell ref="A13:A16"/>
    <mergeCell ref="A17:A21"/>
    <mergeCell ref="A22:A25"/>
    <mergeCell ref="A30:A34"/>
    <mergeCell ref="A35:B35"/>
    <mergeCell ref="A26:A29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User</cp:lastModifiedBy>
  <cp:lastPrinted>2016-10-03T08:36:29Z</cp:lastPrinted>
  <dcterms:created xsi:type="dcterms:W3CDTF">2007-12-13T08:11:03Z</dcterms:created>
  <dcterms:modified xsi:type="dcterms:W3CDTF">2017-03-28T08:39:35Z</dcterms:modified>
  <cp:category/>
  <cp:version/>
  <cp:contentType/>
  <cp:contentStatus/>
</cp:coreProperties>
</file>